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<sst xmlns="http://schemas.openxmlformats.org/spreadsheetml/2006/main" count="343" uniqueCount="245">
  <si>
    <t>ＯＳＴ-２（油圧配管用炭素鋼鋼管）</t>
  </si>
  <si>
    <t>ＳＧＰ（配管用炭素鋼鋼管）</t>
  </si>
  <si>
    <t>Ｎ／ｍｍ2</t>
  </si>
  <si>
    <t>縦方向伸び</t>
  </si>
  <si>
    <t>％</t>
  </si>
  <si>
    <t>耐力</t>
  </si>
  <si>
    <t>ＳＴＰＧ３７０（圧力配管用炭素鋼鋼管）</t>
  </si>
  <si>
    <t>ＳＴＰＧ410（圧力配管用炭素鋼鋼管）</t>
  </si>
  <si>
    <t>引張強さ</t>
  </si>
  <si>
    <t>SUS304TP（配管用ステンレス鋼管）</t>
  </si>
  <si>
    <t>SS400</t>
  </si>
  <si>
    <t>S20C</t>
  </si>
  <si>
    <t>S45C焼きならし</t>
  </si>
  <si>
    <t>S45C焼入れ・焼戻し</t>
  </si>
  <si>
    <t>SPCC</t>
  </si>
  <si>
    <t>－</t>
  </si>
  <si>
    <t>STKR 400（角形鋼管）</t>
  </si>
  <si>
    <t>STKMR 290（角形鋼管）</t>
  </si>
  <si>
    <t>STKMR 370（角形鋼管）</t>
  </si>
  <si>
    <t>STKR 490（角形鋼管）</t>
  </si>
  <si>
    <t>SUS304</t>
  </si>
  <si>
    <t>縦弾性係数</t>
  </si>
  <si>
    <t>ｋN/mm2</t>
  </si>
  <si>
    <t>備考</t>
  </si>
  <si>
    <t>特性項目</t>
  </si>
  <si>
    <t>単位</t>
  </si>
  <si>
    <t>区分</t>
  </si>
  <si>
    <t>一般材料</t>
  </si>
  <si>
    <t>配管材料</t>
  </si>
  <si>
    <t>ＳＴＫＭ13Ａ （機械構造用炭素鋼鋼管）</t>
  </si>
  <si>
    <t>１．　配管材料の強度特性表</t>
  </si>
  <si>
    <t>外寸ｄ2</t>
  </si>
  <si>
    <t>ｍｍ</t>
  </si>
  <si>
    <t>mm</t>
  </si>
  <si>
    <t>内寸ｄ1</t>
  </si>
  <si>
    <t>縦弾性係数E</t>
  </si>
  <si>
    <t>耐力σe</t>
  </si>
  <si>
    <t>N/mm2</t>
  </si>
  <si>
    <t>？170N/mm2</t>
  </si>
  <si>
    <t>断面係数Z</t>
  </si>
  <si>
    <t>ｍｍ3</t>
  </si>
  <si>
    <t>断面2次モ－メントＩ</t>
  </si>
  <si>
    <t>ｍｍ4</t>
  </si>
  <si>
    <t>応力σ</t>
  </si>
  <si>
    <t>安全率</t>
  </si>
  <si>
    <t>無次元</t>
  </si>
  <si>
    <t>撓みδ</t>
  </si>
  <si>
    <t>６Ａ</t>
  </si>
  <si>
    <t>８Ａ</t>
  </si>
  <si>
    <t>１０Ａ</t>
  </si>
  <si>
    <t>１５Ａ</t>
  </si>
  <si>
    <t>２０Ａ</t>
  </si>
  <si>
    <t>２５Ａ</t>
  </si>
  <si>
    <t>３２Ａ</t>
  </si>
  <si>
    <t>４０Ａ</t>
  </si>
  <si>
    <t>５０Ａ</t>
  </si>
  <si>
    <t>６５Ａ</t>
  </si>
  <si>
    <t>８０A</t>
  </si>
  <si>
    <t>９０A</t>
  </si>
  <si>
    <t>１００A</t>
  </si>
  <si>
    <t>１２５A</t>
  </si>
  <si>
    <t>１５０A</t>
  </si>
  <si>
    <t>２００A</t>
  </si>
  <si>
    <t>２５０A</t>
  </si>
  <si>
    <t>３００A</t>
  </si>
  <si>
    <t>ＳＧＰ６Ａ</t>
  </si>
  <si>
    <t>ＳＧＰ８Ａ</t>
  </si>
  <si>
    <t>ＳＧＰ１０Ａ</t>
  </si>
  <si>
    <t>ＳＧＰ１５Ａ</t>
  </si>
  <si>
    <t>ＳＧＰ２０Ａ</t>
  </si>
  <si>
    <t>ＳＧＰ２５Ａ</t>
  </si>
  <si>
    <t>ＳＧＰ３２Ａ</t>
  </si>
  <si>
    <t>ＳＧＰ４０Ａ</t>
  </si>
  <si>
    <t>ＳＧＰ５０Ａ</t>
  </si>
  <si>
    <t>ＳＧＰ６５Ａ</t>
  </si>
  <si>
    <t>ＳＧＰ８０A</t>
  </si>
  <si>
    <t>ＳＧＰ９０A</t>
  </si>
  <si>
    <t>ＳＧＰ１００A</t>
  </si>
  <si>
    <t>ＳＧＰ１２５A</t>
  </si>
  <si>
    <t>ＳＧＰ１５０A</t>
  </si>
  <si>
    <t>ＳＧＰ１７５A</t>
  </si>
  <si>
    <t>ＳＧＰ２００A</t>
  </si>
  <si>
    <t>ＳＧＰ２２５A</t>
  </si>
  <si>
    <t>ＳＧＰ２５０A</t>
  </si>
  <si>
    <t>ＳＧＰ３００A</t>
  </si>
  <si>
    <t>梁長さL</t>
  </si>
  <si>
    <t>ｍｍ</t>
  </si>
  <si>
    <t>荷重F</t>
  </si>
  <si>
    <t>N</t>
  </si>
  <si>
    <t>ＳＣＨ ４０</t>
  </si>
  <si>
    <t>ＳＴＰＧ３７０-ＳＣＨ ４０-６Ａ</t>
  </si>
  <si>
    <t>ＳＴＰＧ３７０-ＳＣＨ ４０-８Ａ</t>
  </si>
  <si>
    <t>ＳＴＰＧ３７０-ＳＣＨ ４０-１０Ａ</t>
  </si>
  <si>
    <t>ＳＴＰＧ３７０-ＳＣＨ ４０-１５Ａ</t>
  </si>
  <si>
    <t>ＳＴＰＧ３７０-ＳＣＨ ４０-２０Ａ</t>
  </si>
  <si>
    <t>ＳＴＰＧ３７０-ＳＣＨ ４０-２５Ａ</t>
  </si>
  <si>
    <t>ＳＴＰＧ３７０-ＳＣＨ ４０-３２Ａ</t>
  </si>
  <si>
    <t>ＳＴＰＧ３７０-ＳＣＨ ４０-４０Ａ</t>
  </si>
  <si>
    <t>ＳＴＰＧ３７０-ＳＣＨ ４０-５０Ａ</t>
  </si>
  <si>
    <t>ＳＴＰＧ３７０-ＳＣＨ ４０-６５Ａ</t>
  </si>
  <si>
    <t>ＳＴＰＧ３７０-ＳＣＨ ４０-８０A</t>
  </si>
  <si>
    <t>ＳＴＰＧ３７０-ＳＣＨ ４０-９０A</t>
  </si>
  <si>
    <t>ＳＴＰＧ３７０-ＳＣＨ ４０-１００A</t>
  </si>
  <si>
    <t>ＳＴＰＧ３７０-ＳＣＨ ４０-１２５A</t>
  </si>
  <si>
    <t>ＳＴＰＧ３７０-ＳＣＨ ４０-１５０A</t>
  </si>
  <si>
    <t>ＳＴＰＧ３７０-ＳＣＨ ４０-２００A</t>
  </si>
  <si>
    <t>ＳＴＰＧ３７０-ＳＣＨ ４０-２５０A</t>
  </si>
  <si>
    <t>ＳＴＰＧ３７０-ＳＣＨ ４０-３００A</t>
  </si>
  <si>
    <t>ＳＣＨ ６０</t>
  </si>
  <si>
    <t>ＳＣＨ ８０</t>
  </si>
  <si>
    <t>ＳＴＰＧ３７０-ＳＣＨ ６０-６Ａ</t>
  </si>
  <si>
    <t>ＳＴＰＧ３７０-ＳＣＨ ６０-８Ａ</t>
  </si>
  <si>
    <t>ＳＴＰＧ３７０-ＳＣＨ ６０-１０Ａ</t>
  </si>
  <si>
    <t>ＳＴＰＧ３７０-ＳＣＨ ６０-１５Ａ</t>
  </si>
  <si>
    <t>ＳＴＰＧ３７０-ＳＣＨ ６０-２０Ａ</t>
  </si>
  <si>
    <t>ＳＴＰＧ３７０-ＳＣＨ ６０-２５Ａ</t>
  </si>
  <si>
    <t>ＳＴＰＧ３７０-ＳＣＨ ６０-３２Ａ</t>
  </si>
  <si>
    <t>ＳＴＰＧ３７０-ＳＣＨ ６０-４０Ａ</t>
  </si>
  <si>
    <t>ＳＴＰＧ３７０-ＳＣＨ ６０-５０Ａ</t>
  </si>
  <si>
    <t>ＳＴＰＧ３７０-ＳＣＨ ６０-６５Ａ</t>
  </si>
  <si>
    <t>ＳＴＰＧ３７０-ＳＣＨ ６０-８０A</t>
  </si>
  <si>
    <t>ＳＴＰＧ３７０-ＳＣＨ ６０-９０A</t>
  </si>
  <si>
    <t>ＳＴＰＧ３７０-ＳＣＨ ６０-１００A</t>
  </si>
  <si>
    <t>ＳＴＰＧ３７０-ＳＣＨ ６０-１２５A</t>
  </si>
  <si>
    <t>ＳＴＰＧ３７０-ＳＣＨ ６０-１５０A</t>
  </si>
  <si>
    <t>ＳＴＰＧ３７０-ＳＣＨ ６０-２００A</t>
  </si>
  <si>
    <t>ＳＴＰＧ３７０-ＳＣＨ ６０-２５０A</t>
  </si>
  <si>
    <t>ＳＴＰＧ３７０-ＳＣＨ ６０-３００A</t>
  </si>
  <si>
    <t>ＳＴＰＧ３７０-ＳＣＨ ８０-６Ａ</t>
  </si>
  <si>
    <t>ＳＴＰＧ３７０-ＳＣＨ ８０-８Ａ</t>
  </si>
  <si>
    <t>ＳＴＰＧ３７０-ＳＣＨ ８０-１０Ａ</t>
  </si>
  <si>
    <t>ＳＴＰＧ３７０-ＳＣＨ ８０-１５Ａ</t>
  </si>
  <si>
    <t>ＳＴＰＧ３７０-ＳＣＨ ８０-２０Ａ</t>
  </si>
  <si>
    <t>ＳＴＰＧ３７０-ＳＣＨ ８０-２５Ａ</t>
  </si>
  <si>
    <t>ＳＴＰＧ３７０-ＳＣＨ ８０-３２Ａ</t>
  </si>
  <si>
    <t>ＳＴＰＧ３７０-ＳＣＨ ８０-４０Ａ</t>
  </si>
  <si>
    <t>ＳＴＰＧ３７０-ＳＣＨ ８０-５０Ａ</t>
  </si>
  <si>
    <t>ＳＴＰＧ３７０-ＳＣＨ ８０-６５Ａ</t>
  </si>
  <si>
    <t>ＳＴＰＧ３７０-ＳＣＨ ８０-８０A</t>
  </si>
  <si>
    <t>ＳＴＰＧ３７０-ＳＣＨ ８０-９０A</t>
  </si>
  <si>
    <t>ＳＴＰＧ３７０-ＳＣＨ ８０-１００A</t>
  </si>
  <si>
    <t>ＳＴＰＧ３７０-ＳＣＨ ８０-１２５A</t>
  </si>
  <si>
    <t>ＳＴＰＧ３７０-ＳＣＨ ８０-１５０A</t>
  </si>
  <si>
    <t>ＳＴＰＧ３７０-ＳＣＨ ８０-２００A</t>
  </si>
  <si>
    <t>ＳＴＰＧ３７０-ＳＣＨ ８０-２５０A</t>
  </si>
  <si>
    <t>ＳＴＰＧ３７０-ＳＣＨ ８０-３００A</t>
  </si>
  <si>
    <t>安全率は2以上が推奨</t>
  </si>
  <si>
    <t>配管用ステンレスパイプの標準寸法および重量　　　　　（JIS G 3459）</t>
  </si>
  <si>
    <t>呼び径</t>
  </si>
  <si>
    <t>外径（㎜）</t>
  </si>
  <si>
    <t>区分</t>
  </si>
  <si>
    <t>スケジュール　　１０ Ｓ</t>
  </si>
  <si>
    <t>スケジュール　　２０ Ｓ</t>
  </si>
  <si>
    <t>スケジュール　　４０ Ｓ</t>
  </si>
  <si>
    <t>（A)</t>
  </si>
  <si>
    <t>(B)</t>
  </si>
  <si>
    <t>厚さ（㎜）</t>
  </si>
  <si>
    <t>重量　　kg/ｍ</t>
  </si>
  <si>
    <t>種類</t>
  </si>
  <si>
    <t>３１６種</t>
  </si>
  <si>
    <t>３０４類</t>
  </si>
  <si>
    <t>３１６Ｌ</t>
  </si>
  <si>
    <t>３０４Ｌ</t>
  </si>
  <si>
    <t>３０９Ｓ</t>
  </si>
  <si>
    <t>３２１</t>
  </si>
  <si>
    <t>３１０Ｓ</t>
  </si>
  <si>
    <t>6</t>
  </si>
  <si>
    <t>1/8</t>
  </si>
  <si>
    <t>10.5</t>
  </si>
  <si>
    <t>TPS</t>
  </si>
  <si>
    <t>8</t>
  </si>
  <si>
    <t>1/4</t>
  </si>
  <si>
    <t>13.8</t>
  </si>
  <si>
    <t>10</t>
  </si>
  <si>
    <t>3/8</t>
  </si>
  <si>
    <t>17.3</t>
  </si>
  <si>
    <t>15</t>
  </si>
  <si>
    <t>1/2</t>
  </si>
  <si>
    <t>21.7</t>
  </si>
  <si>
    <t>3/4</t>
  </si>
  <si>
    <t>1-1/4</t>
  </si>
  <si>
    <t>1-1/2</t>
  </si>
  <si>
    <t>2-1/2</t>
  </si>
  <si>
    <t>3-1/2</t>
  </si>
  <si>
    <t>SUS304パイプ-TPS-10S-6A</t>
  </si>
  <si>
    <t>SUS304パイプ-TPS-10S-8A</t>
  </si>
  <si>
    <t>SUS304パイプ-TPS-10S-10A</t>
  </si>
  <si>
    <t>SUS304パイプ-TPS-10S-15A</t>
  </si>
  <si>
    <t>SUS304パイプ-TPS-10S-20A</t>
  </si>
  <si>
    <t>SUS304パイプ-TPS-10S-25A</t>
  </si>
  <si>
    <t>SUS304パイプ-TPS-10S-32A</t>
  </si>
  <si>
    <t>SUS304パイプ-TPS-10S-40A</t>
  </si>
  <si>
    <t>SUS304パイプ-TPS-10S-50A</t>
  </si>
  <si>
    <t>SUS304パイプ-TPS-10S-65A</t>
  </si>
  <si>
    <t>SUS304パイプ-TPS-10S-80A</t>
  </si>
  <si>
    <t>SUS304パイプ-TPS-10S-90A</t>
  </si>
  <si>
    <t>SUS304パイプ-TPS-10S-100A</t>
  </si>
  <si>
    <t>SUS304パイプ-TPS-10S-125A</t>
  </si>
  <si>
    <t>SUS304パイプ-TPS-10S-150A</t>
  </si>
  <si>
    <t>SUS304パイプ-TPS-10S-200A</t>
  </si>
  <si>
    <t>SUS304パイプ-TPS-10S-250A</t>
  </si>
  <si>
    <t>SUS304パイプ-TPS-10S-300A</t>
  </si>
  <si>
    <t>SUS304パイプ-TPS-20S-6A</t>
  </si>
  <si>
    <t>SUS304パイプ-TPS-20S-8A</t>
  </si>
  <si>
    <t>SUS304パイプ-TPS-20S-10A</t>
  </si>
  <si>
    <t>SUS304パイプ-TPS-20S-15A</t>
  </si>
  <si>
    <t>SUS304パイプ-TPS-20S-20A</t>
  </si>
  <si>
    <t>SUS304パイプ-TPS-20S-25A</t>
  </si>
  <si>
    <t>SUS304パイプ-TPS-20S-32A</t>
  </si>
  <si>
    <t>SUS304パイプ-TPS-20S-40A</t>
  </si>
  <si>
    <t>SUS304パイプ-TPS-20S-50A</t>
  </si>
  <si>
    <t>SUS304パイプ-TPS-20S-65A</t>
  </si>
  <si>
    <t>SUS304パイプ-TPS-20S-80A</t>
  </si>
  <si>
    <t>SUS304パイプ-TPS-20S-90A</t>
  </si>
  <si>
    <t>SUS304パイプ-TPS-20S-100A</t>
  </si>
  <si>
    <t>SUS304パイプ-TPS-20S-125A</t>
  </si>
  <si>
    <t>SUS304パイプ-TPS-20S-150A</t>
  </si>
  <si>
    <t>SUS304パイプ-TPS-20S-200A</t>
  </si>
  <si>
    <t>SUS304パイプ-TPS-20S-250A</t>
  </si>
  <si>
    <t>SUS304パイプ-TPS-20S-300A</t>
  </si>
  <si>
    <t>SUS304パイプ-TPS-40S-</t>
  </si>
  <si>
    <t>SUS304パイプ-TPS-40S-6A</t>
  </si>
  <si>
    <t>SUS304パイプ-TPS-40S-8A</t>
  </si>
  <si>
    <t>SUS304パイプ-TPS-40S-10A</t>
  </si>
  <si>
    <t>SUS304パイプ-TPS-40S-15A</t>
  </si>
  <si>
    <t>SUS304パイプ-TPS-40S-20A</t>
  </si>
  <si>
    <t>SUS304パイプ-TPS-40S-25A</t>
  </si>
  <si>
    <t>SUS304パイプ-TPS-40S-32A</t>
  </si>
  <si>
    <t>SUS304パイプ-TPS-40S-40A</t>
  </si>
  <si>
    <t>SUS304パイプ-TPS-40S-50A</t>
  </si>
  <si>
    <t>SUS304パイプ-TPS-40S-65A</t>
  </si>
  <si>
    <t>SUS304パイプ-TPS-40S-80A</t>
  </si>
  <si>
    <t>SUS304パイプ-TPS-40S-90A</t>
  </si>
  <si>
    <t>SUS304パイプ-TPS-40S-100A</t>
  </si>
  <si>
    <t>SUS304パイプ-TPS-40S-125A</t>
  </si>
  <si>
    <t>SUS304パイプ-TPS-40S-150A</t>
  </si>
  <si>
    <t>SUS304パイプ-TPS-40S-200A</t>
  </si>
  <si>
    <t>SUS304パイプ-TPS-40S-250A</t>
  </si>
  <si>
    <t>SUS304パイプ-TPS-40S-300A</t>
  </si>
  <si>
    <t>Ａ呼称</t>
  </si>
  <si>
    <t>外形サイズΦ(mm）</t>
  </si>
  <si>
    <t>肉厚ｔ（mm）</t>
  </si>
  <si>
    <t>Kg/m</t>
  </si>
  <si>
    <t>炭素鋼</t>
  </si>
  <si>
    <t>SUS304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</si>
</sst>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_ "/>
    <numFmt numFmtId="181" formatCode="0.000000_ "/>
    <numFmt numFmtId="182" formatCode="0.00000_ "/>
    <numFmt numFmtId="183" formatCode="0.00000000_ "/>
    <numFmt numFmtId="184" formatCode="0.0000000_ "/>
    <numFmt numFmtId="185" formatCode="0;_ࠀ"/>
    <numFmt numFmtId="186" formatCode="0;_ꠀ"/>
    <numFmt numFmtId="187" formatCode="0.0;_ꠀ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Times New Roman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19050</xdr:rowOff>
    </xdr:from>
    <xdr:to>
      <xdr:col>1</xdr:col>
      <xdr:colOff>1314450</xdr:colOff>
      <xdr:row>31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85725" y="3619500"/>
          <a:ext cx="1914525" cy="1762125"/>
          <a:chOff x="1920" y="2519"/>
          <a:chExt cx="1205" cy="1110"/>
        </a:xfrm>
        <a:solidFill>
          <a:srgbClr val="FFFFFF"/>
        </a:solidFill>
      </xdr:grpSpPr>
      <xdr:sp>
        <xdr:nvSpPr>
          <xdr:cNvPr id="2" name="AutoShape 10"/>
          <xdr:cNvSpPr>
            <a:spLocks/>
          </xdr:cNvSpPr>
        </xdr:nvSpPr>
        <xdr:spPr>
          <a:xfrm>
            <a:off x="1920" y="2832"/>
            <a:ext cx="240" cy="576"/>
          </a:xfrm>
          <a:custGeom>
            <a:pathLst>
              <a:path h="576" w="240">
                <a:moveTo>
                  <a:pt x="0" y="0"/>
                </a:moveTo>
                <a:lnTo>
                  <a:pt x="240" y="0"/>
                </a:lnTo>
                <a:lnTo>
                  <a:pt x="240" y="576"/>
                </a:lnTo>
                <a:lnTo>
                  <a:pt x="0" y="576"/>
                </a:lnTo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1"/>
          <xdr:cNvSpPr>
            <a:spLocks/>
          </xdr:cNvSpPr>
        </xdr:nvSpPr>
        <xdr:spPr>
          <a:xfrm>
            <a:off x="2160" y="3072"/>
            <a:ext cx="864" cy="9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>
            <a:off x="3024" y="2736"/>
            <a:ext cx="0" cy="336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13"/>
          <xdr:cNvSpPr>
            <a:spLocks/>
          </xdr:cNvSpPr>
        </xdr:nvSpPr>
        <xdr:spPr>
          <a:xfrm>
            <a:off x="2160" y="2880"/>
            <a:ext cx="8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2533650</xdr:colOff>
      <xdr:row>21</xdr:row>
      <xdr:rowOff>19050</xdr:rowOff>
    </xdr:from>
    <xdr:to>
      <xdr:col>3</xdr:col>
      <xdr:colOff>390525</xdr:colOff>
      <xdr:row>34</xdr:row>
      <xdr:rowOff>19050</xdr:rowOff>
    </xdr:to>
    <xdr:grpSp>
      <xdr:nvGrpSpPr>
        <xdr:cNvPr id="9" name="Group 21"/>
        <xdr:cNvGrpSpPr>
          <a:grpSpLocks/>
        </xdr:cNvGrpSpPr>
      </xdr:nvGrpSpPr>
      <xdr:grpSpPr>
        <a:xfrm>
          <a:off x="3219450" y="3619500"/>
          <a:ext cx="1524000" cy="2228850"/>
          <a:chOff x="1680" y="2352"/>
          <a:chExt cx="960" cy="1406"/>
        </a:xfrm>
        <a:solidFill>
          <a:srgbClr val="FFFFFF"/>
        </a:solidFill>
      </xdr:grpSpPr>
      <xdr:sp>
        <xdr:nvSpPr>
          <xdr:cNvPr id="10" name="AutoShape 22"/>
          <xdr:cNvSpPr>
            <a:spLocks/>
          </xdr:cNvSpPr>
        </xdr:nvSpPr>
        <xdr:spPr>
          <a:xfrm>
            <a:off x="1824" y="2784"/>
            <a:ext cx="672" cy="672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23"/>
          <xdr:cNvSpPr>
            <a:spLocks/>
          </xdr:cNvSpPr>
        </xdr:nvSpPr>
        <xdr:spPr>
          <a:xfrm>
            <a:off x="1968" y="2928"/>
            <a:ext cx="384" cy="3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24"/>
          <xdr:cNvSpPr>
            <a:spLocks/>
          </xdr:cNvSpPr>
        </xdr:nvSpPr>
        <xdr:spPr>
          <a:xfrm>
            <a:off x="1680" y="3120"/>
            <a:ext cx="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25"/>
          <xdr:cNvSpPr>
            <a:spLocks/>
          </xdr:cNvSpPr>
        </xdr:nvSpPr>
        <xdr:spPr>
          <a:xfrm flipV="1">
            <a:off x="2160" y="2688"/>
            <a:ext cx="0" cy="9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26"/>
          <xdr:cNvSpPr>
            <a:spLocks/>
          </xdr:cNvSpPr>
        </xdr:nvSpPr>
        <xdr:spPr>
          <a:xfrm flipV="1">
            <a:off x="1968" y="2640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27"/>
          <xdr:cNvSpPr>
            <a:spLocks/>
          </xdr:cNvSpPr>
        </xdr:nvSpPr>
        <xdr:spPr>
          <a:xfrm flipV="1">
            <a:off x="2352" y="2640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28"/>
          <xdr:cNvSpPr>
            <a:spLocks/>
          </xdr:cNvSpPr>
        </xdr:nvSpPr>
        <xdr:spPr>
          <a:xfrm>
            <a:off x="1968" y="2688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30"/>
          <xdr:cNvSpPr>
            <a:spLocks/>
          </xdr:cNvSpPr>
        </xdr:nvSpPr>
        <xdr:spPr>
          <a:xfrm flipV="1">
            <a:off x="1824" y="2448"/>
            <a:ext cx="0" cy="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31"/>
          <xdr:cNvSpPr>
            <a:spLocks/>
          </xdr:cNvSpPr>
        </xdr:nvSpPr>
        <xdr:spPr>
          <a:xfrm flipV="1">
            <a:off x="2496" y="2448"/>
            <a:ext cx="0" cy="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32"/>
          <xdr:cNvSpPr>
            <a:spLocks/>
          </xdr:cNvSpPr>
        </xdr:nvSpPr>
        <xdr:spPr>
          <a:xfrm>
            <a:off x="1824" y="2496"/>
            <a:ext cx="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771525</xdr:colOff>
      <xdr:row>21</xdr:row>
      <xdr:rowOff>38100</xdr:rowOff>
    </xdr:from>
    <xdr:to>
      <xdr:col>6</xdr:col>
      <xdr:colOff>552450</xdr:colOff>
      <xdr:row>34</xdr:row>
      <xdr:rowOff>38100</xdr:rowOff>
    </xdr:to>
    <xdr:grpSp>
      <xdr:nvGrpSpPr>
        <xdr:cNvPr id="23" name="Group 35"/>
        <xdr:cNvGrpSpPr>
          <a:grpSpLocks/>
        </xdr:cNvGrpSpPr>
      </xdr:nvGrpSpPr>
      <xdr:grpSpPr>
        <a:xfrm>
          <a:off x="6029325" y="3638550"/>
          <a:ext cx="1590675" cy="2228850"/>
          <a:chOff x="1680" y="2352"/>
          <a:chExt cx="1000" cy="1406"/>
        </a:xfrm>
        <a:solidFill>
          <a:srgbClr val="FFFFFF"/>
        </a:solidFill>
      </xdr:grpSpPr>
      <xdr:sp>
        <xdr:nvSpPr>
          <xdr:cNvPr id="24" name="AutoShape 36"/>
          <xdr:cNvSpPr>
            <a:spLocks/>
          </xdr:cNvSpPr>
        </xdr:nvSpPr>
        <xdr:spPr>
          <a:xfrm>
            <a:off x="1824" y="2784"/>
            <a:ext cx="672" cy="672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utoShape 37"/>
          <xdr:cNvSpPr>
            <a:spLocks/>
          </xdr:cNvSpPr>
        </xdr:nvSpPr>
        <xdr:spPr>
          <a:xfrm>
            <a:off x="1968" y="2928"/>
            <a:ext cx="384" cy="3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utoShape 38"/>
          <xdr:cNvSpPr>
            <a:spLocks/>
          </xdr:cNvSpPr>
        </xdr:nvSpPr>
        <xdr:spPr>
          <a:xfrm>
            <a:off x="1680" y="3120"/>
            <a:ext cx="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utoShape 39"/>
          <xdr:cNvSpPr>
            <a:spLocks/>
          </xdr:cNvSpPr>
        </xdr:nvSpPr>
        <xdr:spPr>
          <a:xfrm flipV="1">
            <a:off x="2160" y="2688"/>
            <a:ext cx="0" cy="9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40"/>
          <xdr:cNvSpPr>
            <a:spLocks/>
          </xdr:cNvSpPr>
        </xdr:nvSpPr>
        <xdr:spPr>
          <a:xfrm flipV="1">
            <a:off x="1968" y="2640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41"/>
          <xdr:cNvSpPr>
            <a:spLocks/>
          </xdr:cNvSpPr>
        </xdr:nvSpPr>
        <xdr:spPr>
          <a:xfrm flipV="1">
            <a:off x="2352" y="2640"/>
            <a:ext cx="0" cy="4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42"/>
          <xdr:cNvSpPr>
            <a:spLocks/>
          </xdr:cNvSpPr>
        </xdr:nvSpPr>
        <xdr:spPr>
          <a:xfrm>
            <a:off x="1968" y="2688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44"/>
          <xdr:cNvSpPr>
            <a:spLocks/>
          </xdr:cNvSpPr>
        </xdr:nvSpPr>
        <xdr:spPr>
          <a:xfrm flipV="1">
            <a:off x="1824" y="2448"/>
            <a:ext cx="0" cy="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45"/>
          <xdr:cNvSpPr>
            <a:spLocks/>
          </xdr:cNvSpPr>
        </xdr:nvSpPr>
        <xdr:spPr>
          <a:xfrm flipV="1">
            <a:off x="2496" y="2448"/>
            <a:ext cx="0" cy="6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46"/>
          <xdr:cNvSpPr>
            <a:spLocks/>
          </xdr:cNvSpPr>
        </xdr:nvSpPr>
        <xdr:spPr>
          <a:xfrm>
            <a:off x="1824" y="2496"/>
            <a:ext cx="6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6"/>
  <sheetViews>
    <sheetView tabSelected="1" workbookViewId="0" topLeftCell="A1">
      <selection activeCell="Q23" sqref="Q23"/>
    </sheetView>
  </sheetViews>
  <sheetFormatPr defaultColWidth="9.00390625" defaultRowHeight="13.5"/>
  <cols>
    <col min="1" max="1" width="9.00390625" style="1" customWidth="1"/>
    <col min="2" max="2" width="36.25390625" style="1" customWidth="1"/>
    <col min="3" max="6" width="11.875" style="1" customWidth="1"/>
    <col min="7" max="7" width="13.125" style="1" customWidth="1"/>
    <col min="8" max="13" width="11.875" style="1" customWidth="1"/>
    <col min="14" max="16384" width="9.00390625" style="1" customWidth="1"/>
  </cols>
  <sheetData>
    <row r="2" ht="13.5">
      <c r="A2" t="s">
        <v>30</v>
      </c>
    </row>
    <row r="3" spans="1:7" ht="13.5">
      <c r="A3" s="13" t="s">
        <v>26</v>
      </c>
      <c r="B3" s="2" t="s">
        <v>24</v>
      </c>
      <c r="C3" s="2" t="s">
        <v>8</v>
      </c>
      <c r="D3" s="2" t="s">
        <v>5</v>
      </c>
      <c r="E3" s="2" t="s">
        <v>3</v>
      </c>
      <c r="F3" s="2" t="s">
        <v>21</v>
      </c>
      <c r="G3" s="2" t="s">
        <v>23</v>
      </c>
    </row>
    <row r="4" spans="1:7" ht="13.5">
      <c r="A4" s="13"/>
      <c r="B4" s="2" t="s">
        <v>25</v>
      </c>
      <c r="C4" s="2" t="s">
        <v>2</v>
      </c>
      <c r="D4" s="2" t="s">
        <v>2</v>
      </c>
      <c r="E4" s="2" t="s">
        <v>4</v>
      </c>
      <c r="F4" s="2" t="s">
        <v>22</v>
      </c>
      <c r="G4" s="2"/>
    </row>
    <row r="5" spans="1:7" ht="13.5">
      <c r="A5" s="13" t="s">
        <v>27</v>
      </c>
      <c r="B5" s="2" t="s">
        <v>20</v>
      </c>
      <c r="C5" s="2">
        <v>520</v>
      </c>
      <c r="D5" s="2">
        <v>205</v>
      </c>
      <c r="E5" s="2">
        <v>40</v>
      </c>
      <c r="F5" s="2">
        <v>193</v>
      </c>
      <c r="G5" s="2"/>
    </row>
    <row r="6" spans="1:7" ht="13.5">
      <c r="A6" s="13"/>
      <c r="B6" s="2" t="s">
        <v>10</v>
      </c>
      <c r="C6" s="2">
        <v>400</v>
      </c>
      <c r="D6" s="2">
        <v>235</v>
      </c>
      <c r="E6" s="2">
        <v>20</v>
      </c>
      <c r="F6" s="2">
        <v>205</v>
      </c>
      <c r="G6" s="2"/>
    </row>
    <row r="7" spans="1:7" ht="13.5">
      <c r="A7" s="13"/>
      <c r="B7" s="2" t="s">
        <v>11</v>
      </c>
      <c r="C7" s="2">
        <v>400</v>
      </c>
      <c r="D7" s="2">
        <v>245</v>
      </c>
      <c r="E7" s="2">
        <v>28</v>
      </c>
      <c r="F7" s="2">
        <v>205</v>
      </c>
      <c r="G7" s="2"/>
    </row>
    <row r="8" spans="1:7" ht="13.5">
      <c r="A8" s="13"/>
      <c r="B8" s="2" t="s">
        <v>12</v>
      </c>
      <c r="C8" s="2">
        <v>570</v>
      </c>
      <c r="D8" s="2">
        <v>345</v>
      </c>
      <c r="E8" s="2">
        <v>22</v>
      </c>
      <c r="F8" s="2">
        <v>205</v>
      </c>
      <c r="G8" s="2"/>
    </row>
    <row r="9" spans="1:7" ht="13.5">
      <c r="A9" s="13"/>
      <c r="B9" s="2" t="s">
        <v>13</v>
      </c>
      <c r="C9" s="2">
        <v>690</v>
      </c>
      <c r="D9" s="2">
        <v>490</v>
      </c>
      <c r="E9" s="2">
        <v>17</v>
      </c>
      <c r="F9" s="2">
        <v>205</v>
      </c>
      <c r="G9" s="2"/>
    </row>
    <row r="10" spans="1:7" ht="13.5">
      <c r="A10" s="13"/>
      <c r="B10" s="2" t="s">
        <v>14</v>
      </c>
      <c r="C10" s="2">
        <v>270</v>
      </c>
      <c r="D10" s="2" t="s">
        <v>15</v>
      </c>
      <c r="E10" s="2">
        <v>32</v>
      </c>
      <c r="F10" s="2">
        <v>205</v>
      </c>
      <c r="G10" s="2"/>
    </row>
    <row r="11" spans="1:7" ht="13.5">
      <c r="A11" s="13" t="s">
        <v>28</v>
      </c>
      <c r="B11" s="2" t="s">
        <v>9</v>
      </c>
      <c r="C11" s="2">
        <v>520</v>
      </c>
      <c r="D11" s="2">
        <v>205</v>
      </c>
      <c r="E11" s="2">
        <v>35</v>
      </c>
      <c r="F11" s="2">
        <v>193</v>
      </c>
      <c r="G11" s="2"/>
    </row>
    <row r="12" spans="1:7" ht="13.5">
      <c r="A12" s="13"/>
      <c r="B12" s="2" t="s">
        <v>1</v>
      </c>
      <c r="C12" s="2">
        <v>290</v>
      </c>
      <c r="D12" s="2" t="s">
        <v>15</v>
      </c>
      <c r="E12" s="2">
        <v>30</v>
      </c>
      <c r="F12" s="2">
        <v>205</v>
      </c>
      <c r="G12" s="2" t="s">
        <v>38</v>
      </c>
    </row>
    <row r="13" spans="1:7" ht="13.5">
      <c r="A13" s="13"/>
      <c r="B13" s="2" t="s">
        <v>6</v>
      </c>
      <c r="C13" s="2">
        <v>370</v>
      </c>
      <c r="D13" s="2">
        <v>215</v>
      </c>
      <c r="E13" s="2">
        <v>30</v>
      </c>
      <c r="F13" s="2">
        <v>205</v>
      </c>
      <c r="G13" s="2"/>
    </row>
    <row r="14" spans="1:7" ht="13.5">
      <c r="A14" s="13"/>
      <c r="B14" s="2" t="s">
        <v>7</v>
      </c>
      <c r="C14" s="2">
        <v>410</v>
      </c>
      <c r="D14" s="2">
        <v>245</v>
      </c>
      <c r="E14" s="2">
        <v>25</v>
      </c>
      <c r="F14" s="2">
        <v>205</v>
      </c>
      <c r="G14" s="2"/>
    </row>
    <row r="15" spans="1:7" ht="13.5">
      <c r="A15" s="13"/>
      <c r="B15" s="2" t="s">
        <v>0</v>
      </c>
      <c r="C15" s="2">
        <v>441</v>
      </c>
      <c r="D15" s="2">
        <v>196</v>
      </c>
      <c r="E15" s="2">
        <v>35</v>
      </c>
      <c r="F15" s="2">
        <v>205</v>
      </c>
      <c r="G15" s="2"/>
    </row>
    <row r="16" spans="1:7" ht="13.5">
      <c r="A16" s="13"/>
      <c r="B16" s="2" t="s">
        <v>29</v>
      </c>
      <c r="C16" s="2">
        <v>370</v>
      </c>
      <c r="D16" s="2">
        <v>215</v>
      </c>
      <c r="E16" s="2">
        <v>25</v>
      </c>
      <c r="F16" s="2">
        <v>205</v>
      </c>
      <c r="G16" s="2"/>
    </row>
    <row r="17" spans="1:7" ht="13.5">
      <c r="A17" s="13"/>
      <c r="B17" s="2" t="s">
        <v>17</v>
      </c>
      <c r="C17" s="2">
        <v>290</v>
      </c>
      <c r="D17" s="2" t="s">
        <v>15</v>
      </c>
      <c r="E17" s="2">
        <v>15</v>
      </c>
      <c r="F17" s="2">
        <v>205</v>
      </c>
      <c r="G17" s="2"/>
    </row>
    <row r="18" spans="1:7" ht="13.5">
      <c r="A18" s="13"/>
      <c r="B18" s="2" t="s">
        <v>18</v>
      </c>
      <c r="C18" s="2">
        <v>370</v>
      </c>
      <c r="D18" s="2">
        <v>215</v>
      </c>
      <c r="E18" s="2">
        <v>10</v>
      </c>
      <c r="F18" s="2">
        <v>205</v>
      </c>
      <c r="G18" s="2"/>
    </row>
    <row r="19" spans="1:7" ht="13.5">
      <c r="A19" s="13"/>
      <c r="B19" s="2" t="s">
        <v>16</v>
      </c>
      <c r="C19" s="2">
        <v>400</v>
      </c>
      <c r="D19" s="2">
        <v>245</v>
      </c>
      <c r="E19" s="2">
        <v>23</v>
      </c>
      <c r="F19" s="2">
        <v>205</v>
      </c>
      <c r="G19" s="2"/>
    </row>
    <row r="20" spans="1:7" ht="13.5">
      <c r="A20" s="13"/>
      <c r="B20" s="2" t="s">
        <v>19</v>
      </c>
      <c r="C20" s="2">
        <v>490</v>
      </c>
      <c r="D20" s="2">
        <v>325</v>
      </c>
      <c r="E20" s="2">
        <v>23</v>
      </c>
      <c r="F20" s="2">
        <v>205</v>
      </c>
      <c r="G20" s="2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>
      <c r="L36" t="s">
        <v>146</v>
      </c>
    </row>
    <row r="37" spans="1:13" ht="27">
      <c r="A37" s="13" t="s">
        <v>26</v>
      </c>
      <c r="B37" s="13" t="s">
        <v>28</v>
      </c>
      <c r="C37" s="2" t="s">
        <v>35</v>
      </c>
      <c r="D37" s="2" t="s">
        <v>36</v>
      </c>
      <c r="E37" s="2" t="s">
        <v>31</v>
      </c>
      <c r="F37" s="2" t="s">
        <v>34</v>
      </c>
      <c r="G37" s="2" t="s">
        <v>39</v>
      </c>
      <c r="H37" s="2" t="s">
        <v>41</v>
      </c>
      <c r="I37" s="2" t="s">
        <v>85</v>
      </c>
      <c r="J37" s="2" t="s">
        <v>87</v>
      </c>
      <c r="K37" s="2" t="s">
        <v>43</v>
      </c>
      <c r="L37" s="2" t="s">
        <v>44</v>
      </c>
      <c r="M37" s="2" t="s">
        <v>46</v>
      </c>
    </row>
    <row r="38" spans="1:13" ht="13.5">
      <c r="A38" s="13"/>
      <c r="B38" s="13"/>
      <c r="C38" s="2" t="s">
        <v>37</v>
      </c>
      <c r="D38" s="2" t="s">
        <v>37</v>
      </c>
      <c r="E38" s="2" t="s">
        <v>32</v>
      </c>
      <c r="F38" s="2" t="s">
        <v>33</v>
      </c>
      <c r="G38" s="2" t="s">
        <v>40</v>
      </c>
      <c r="H38" s="2" t="s">
        <v>42</v>
      </c>
      <c r="I38" s="2" t="s">
        <v>86</v>
      </c>
      <c r="J38" s="2" t="s">
        <v>88</v>
      </c>
      <c r="K38" s="2" t="s">
        <v>37</v>
      </c>
      <c r="L38" s="2" t="s">
        <v>45</v>
      </c>
      <c r="M38" s="2" t="s">
        <v>33</v>
      </c>
    </row>
    <row r="39" spans="1:13" ht="14.25">
      <c r="A39" s="16" t="s">
        <v>243</v>
      </c>
      <c r="B39" s="3" t="s">
        <v>65</v>
      </c>
      <c r="C39" s="2">
        <v>205000</v>
      </c>
      <c r="D39" s="2">
        <v>170</v>
      </c>
      <c r="E39" s="4">
        <v>10.5</v>
      </c>
      <c r="F39" s="7">
        <v>6.5</v>
      </c>
      <c r="G39" s="8">
        <f>PI()*(E39^4-F39^4)/(32*E39)</f>
        <v>96.95927326704212</v>
      </c>
      <c r="H39" s="8">
        <f>PI()*(E39^4-F39^4)/64</f>
        <v>509.03618465197115</v>
      </c>
      <c r="I39" s="7">
        <v>1000</v>
      </c>
      <c r="J39" s="7">
        <v>1000</v>
      </c>
      <c r="K39" s="8">
        <f>I39*J39/G39</f>
        <v>10313.608655521088</v>
      </c>
      <c r="L39" s="9">
        <f>D39/K39</f>
        <v>0.01648307645539716</v>
      </c>
      <c r="M39" s="10">
        <f>(J39*I39^3)/(3*C39*H39)</f>
        <v>3194.303880920197</v>
      </c>
    </row>
    <row r="40" spans="1:13" ht="14.25">
      <c r="A40" s="17"/>
      <c r="B40" s="3" t="s">
        <v>66</v>
      </c>
      <c r="C40" s="2">
        <v>205000</v>
      </c>
      <c r="D40" s="2">
        <v>170</v>
      </c>
      <c r="E40" s="4">
        <v>13.8</v>
      </c>
      <c r="F40" s="7">
        <v>9.2</v>
      </c>
      <c r="G40" s="8">
        <f aca="true" t="shared" si="0" ref="G40:G58">PI()*(E40^4-F40^4)/(32*E40)</f>
        <v>207.0453548378964</v>
      </c>
      <c r="H40" s="8">
        <f aca="true" t="shared" si="1" ref="H40:H58">PI()*(E40^4-F40^4)/64</f>
        <v>1428.6129483814852</v>
      </c>
      <c r="I40" s="7">
        <v>1000</v>
      </c>
      <c r="J40" s="7">
        <v>1000</v>
      </c>
      <c r="K40" s="8">
        <f aca="true" t="shared" si="2" ref="K40:K58">I40*J40/G40</f>
        <v>4829.859625602021</v>
      </c>
      <c r="L40" s="9">
        <f aca="true" t="shared" si="3" ref="L40:L58">D40/K40</f>
        <v>0.03519771032244239</v>
      </c>
      <c r="M40" s="10">
        <f aca="true" t="shared" si="4" ref="M40:M58">(J40*I40^3)/(3*C40*H40)</f>
        <v>1138.1783022509771</v>
      </c>
    </row>
    <row r="41" spans="1:13" ht="14.25">
      <c r="A41" s="17"/>
      <c r="B41" s="3" t="s">
        <v>67</v>
      </c>
      <c r="C41" s="2">
        <v>205000</v>
      </c>
      <c r="D41" s="2">
        <v>170</v>
      </c>
      <c r="E41" s="4">
        <v>17.3</v>
      </c>
      <c r="F41" s="7">
        <v>12.7</v>
      </c>
      <c r="G41" s="8">
        <f t="shared" si="0"/>
        <v>360.6931985655228</v>
      </c>
      <c r="H41" s="8">
        <f t="shared" si="1"/>
        <v>3119.996167591772</v>
      </c>
      <c r="I41" s="7">
        <v>1000</v>
      </c>
      <c r="J41" s="7">
        <v>1000</v>
      </c>
      <c r="K41" s="8">
        <f t="shared" si="2"/>
        <v>2772.4393029228195</v>
      </c>
      <c r="L41" s="9">
        <f t="shared" si="3"/>
        <v>0.06131784375613887</v>
      </c>
      <c r="M41" s="10">
        <f t="shared" si="4"/>
        <v>521.1596979036269</v>
      </c>
    </row>
    <row r="42" spans="1:13" ht="14.25">
      <c r="A42" s="17"/>
      <c r="B42" s="3" t="s">
        <v>68</v>
      </c>
      <c r="C42" s="2">
        <v>205000</v>
      </c>
      <c r="D42" s="2">
        <v>170</v>
      </c>
      <c r="E42" s="4">
        <v>21.7</v>
      </c>
      <c r="F42" s="7">
        <v>16.1</v>
      </c>
      <c r="G42" s="8">
        <f t="shared" si="0"/>
        <v>699.201475027317</v>
      </c>
      <c r="H42" s="8">
        <f t="shared" si="1"/>
        <v>7586.3360040463895</v>
      </c>
      <c r="I42" s="7">
        <v>1000</v>
      </c>
      <c r="J42" s="7">
        <v>1000</v>
      </c>
      <c r="K42" s="8">
        <f t="shared" si="2"/>
        <v>1430.2029325108779</v>
      </c>
      <c r="L42" s="9">
        <f t="shared" si="3"/>
        <v>0.11886425075464388</v>
      </c>
      <c r="M42" s="10">
        <f t="shared" si="4"/>
        <v>214.33485931750445</v>
      </c>
    </row>
    <row r="43" spans="1:13" ht="14.25">
      <c r="A43" s="17"/>
      <c r="B43" s="3" t="s">
        <v>69</v>
      </c>
      <c r="C43" s="2">
        <v>205000</v>
      </c>
      <c r="D43" s="2">
        <v>170</v>
      </c>
      <c r="E43" s="4">
        <v>27.2</v>
      </c>
      <c r="F43" s="7">
        <v>21.6</v>
      </c>
      <c r="G43" s="8">
        <f t="shared" si="0"/>
        <v>1189.9539853699555</v>
      </c>
      <c r="H43" s="8">
        <f t="shared" si="1"/>
        <v>16183.374201031394</v>
      </c>
      <c r="I43" s="7">
        <v>1000</v>
      </c>
      <c r="J43" s="7">
        <v>1000</v>
      </c>
      <c r="K43" s="8">
        <f t="shared" si="2"/>
        <v>840.3686296231875</v>
      </c>
      <c r="L43" s="9">
        <f t="shared" si="3"/>
        <v>0.2022921775128924</v>
      </c>
      <c r="M43" s="10">
        <f t="shared" si="4"/>
        <v>100.4744894336666</v>
      </c>
    </row>
    <row r="44" spans="1:13" ht="14.25">
      <c r="A44" s="17"/>
      <c r="B44" s="3" t="s">
        <v>70</v>
      </c>
      <c r="C44" s="2">
        <v>205000</v>
      </c>
      <c r="D44" s="2">
        <v>170</v>
      </c>
      <c r="E44" s="4">
        <v>34</v>
      </c>
      <c r="F44" s="7">
        <v>27.6</v>
      </c>
      <c r="G44" s="8">
        <f t="shared" si="0"/>
        <v>2183.1115106156412</v>
      </c>
      <c r="H44" s="8">
        <f t="shared" si="1"/>
        <v>37112.8956804659</v>
      </c>
      <c r="I44" s="7">
        <v>1000</v>
      </c>
      <c r="J44" s="7">
        <v>1000</v>
      </c>
      <c r="K44" s="8">
        <f t="shared" si="2"/>
        <v>458.06180542651174</v>
      </c>
      <c r="L44" s="9">
        <f t="shared" si="3"/>
        <v>0.371128956804659</v>
      </c>
      <c r="M44" s="10">
        <f t="shared" si="4"/>
        <v>43.812702575467405</v>
      </c>
    </row>
    <row r="45" spans="1:13" ht="14.25">
      <c r="A45" s="17"/>
      <c r="B45" s="3" t="s">
        <v>71</v>
      </c>
      <c r="C45" s="2">
        <v>205000</v>
      </c>
      <c r="D45" s="2">
        <v>170</v>
      </c>
      <c r="E45" s="4">
        <v>42.7</v>
      </c>
      <c r="F45" s="7">
        <v>35.7</v>
      </c>
      <c r="G45" s="8">
        <f t="shared" si="0"/>
        <v>3908.7391937002635</v>
      </c>
      <c r="H45" s="8">
        <f t="shared" si="1"/>
        <v>83451.58178550063</v>
      </c>
      <c r="I45" s="7">
        <v>1000</v>
      </c>
      <c r="J45" s="7">
        <v>1000</v>
      </c>
      <c r="K45" s="8">
        <f t="shared" si="2"/>
        <v>255.83697208852038</v>
      </c>
      <c r="L45" s="9">
        <f t="shared" si="3"/>
        <v>0.6644856629290448</v>
      </c>
      <c r="M45" s="10">
        <f t="shared" si="4"/>
        <v>19.48454691178922</v>
      </c>
    </row>
    <row r="46" spans="1:13" ht="14.25">
      <c r="A46" s="17"/>
      <c r="B46" s="3" t="s">
        <v>72</v>
      </c>
      <c r="C46" s="2">
        <v>205000</v>
      </c>
      <c r="D46" s="2">
        <v>170</v>
      </c>
      <c r="E46" s="4">
        <v>48.6</v>
      </c>
      <c r="F46" s="7">
        <v>41.6</v>
      </c>
      <c r="G46" s="8">
        <f t="shared" si="0"/>
        <v>5219.861899482378</v>
      </c>
      <c r="H46" s="8">
        <f t="shared" si="1"/>
        <v>126842.64415742179</v>
      </c>
      <c r="I46" s="7">
        <v>1000</v>
      </c>
      <c r="J46" s="7">
        <v>1000</v>
      </c>
      <c r="K46" s="8">
        <f t="shared" si="2"/>
        <v>191.57594956662817</v>
      </c>
      <c r="L46" s="9">
        <f t="shared" si="3"/>
        <v>0.8873765229120043</v>
      </c>
      <c r="M46" s="10">
        <f t="shared" si="4"/>
        <v>12.819160866313904</v>
      </c>
    </row>
    <row r="47" spans="1:13" ht="14.25">
      <c r="A47" s="17"/>
      <c r="B47" s="3" t="s">
        <v>73</v>
      </c>
      <c r="C47" s="2">
        <v>205000</v>
      </c>
      <c r="D47" s="2">
        <v>170</v>
      </c>
      <c r="E47" s="4">
        <v>60.5</v>
      </c>
      <c r="F47" s="7">
        <v>52.9</v>
      </c>
      <c r="G47" s="8">
        <f t="shared" si="0"/>
        <v>9032.616867725334</v>
      </c>
      <c r="H47" s="8">
        <f t="shared" si="1"/>
        <v>273236.66024869133</v>
      </c>
      <c r="I47" s="7">
        <v>1000</v>
      </c>
      <c r="J47" s="7">
        <v>1000</v>
      </c>
      <c r="K47" s="8">
        <f t="shared" si="2"/>
        <v>110.70988780373546</v>
      </c>
      <c r="L47" s="9">
        <f t="shared" si="3"/>
        <v>1.5355448675133065</v>
      </c>
      <c r="M47" s="10">
        <f t="shared" si="4"/>
        <v>5.950944718335576</v>
      </c>
    </row>
    <row r="48" spans="1:13" ht="14.25">
      <c r="A48" s="17"/>
      <c r="B48" s="3" t="s">
        <v>74</v>
      </c>
      <c r="C48" s="2">
        <v>205000</v>
      </c>
      <c r="D48" s="2">
        <v>170</v>
      </c>
      <c r="E48" s="4">
        <v>76.3</v>
      </c>
      <c r="F48" s="7">
        <v>67.9</v>
      </c>
      <c r="G48" s="8">
        <f t="shared" si="0"/>
        <v>16258.91813409057</v>
      </c>
      <c r="H48" s="8">
        <f t="shared" si="1"/>
        <v>620277.7268155552</v>
      </c>
      <c r="I48" s="7">
        <v>1000</v>
      </c>
      <c r="J48" s="7">
        <v>1000</v>
      </c>
      <c r="K48" s="8">
        <f t="shared" si="2"/>
        <v>61.504707247603974</v>
      </c>
      <c r="L48" s="9">
        <f t="shared" si="3"/>
        <v>2.764016082795397</v>
      </c>
      <c r="M48" s="10">
        <f t="shared" si="4"/>
        <v>2.621432609728563</v>
      </c>
    </row>
    <row r="49" spans="1:13" ht="14.25">
      <c r="A49" s="17"/>
      <c r="B49" s="3" t="s">
        <v>75</v>
      </c>
      <c r="C49" s="2">
        <v>205000</v>
      </c>
      <c r="D49" s="2">
        <v>170</v>
      </c>
      <c r="E49" s="4">
        <v>89.1</v>
      </c>
      <c r="F49" s="7">
        <v>80.7</v>
      </c>
      <c r="G49" s="8">
        <f t="shared" si="0"/>
        <v>22711.513628601668</v>
      </c>
      <c r="H49" s="8">
        <f t="shared" si="1"/>
        <v>1011797.9321542042</v>
      </c>
      <c r="I49" s="7">
        <v>1000</v>
      </c>
      <c r="J49" s="7">
        <v>1000</v>
      </c>
      <c r="K49" s="8">
        <f t="shared" si="2"/>
        <v>44.030530785083975</v>
      </c>
      <c r="L49" s="9">
        <f t="shared" si="3"/>
        <v>3.8609573168622835</v>
      </c>
      <c r="M49" s="10">
        <f t="shared" si="4"/>
        <v>1.6070563187460505</v>
      </c>
    </row>
    <row r="50" spans="1:13" ht="14.25">
      <c r="A50" s="17"/>
      <c r="B50" s="3" t="s">
        <v>76</v>
      </c>
      <c r="C50" s="2">
        <v>205000</v>
      </c>
      <c r="D50" s="2">
        <v>170</v>
      </c>
      <c r="E50" s="4">
        <v>101.6</v>
      </c>
      <c r="F50" s="7">
        <v>93.2</v>
      </c>
      <c r="G50" s="8">
        <f t="shared" si="0"/>
        <v>30055.857731102074</v>
      </c>
      <c r="H50" s="8">
        <f t="shared" si="1"/>
        <v>1526837.5727399853</v>
      </c>
      <c r="I50" s="7">
        <v>1000</v>
      </c>
      <c r="J50" s="7">
        <v>1000</v>
      </c>
      <c r="K50" s="8">
        <f t="shared" si="2"/>
        <v>33.27138453164792</v>
      </c>
      <c r="L50" s="9">
        <f t="shared" si="3"/>
        <v>5.109495814287352</v>
      </c>
      <c r="M50" s="10">
        <f t="shared" si="4"/>
        <v>1.0649569339878342</v>
      </c>
    </row>
    <row r="51" spans="1:13" ht="14.25">
      <c r="A51" s="17"/>
      <c r="B51" s="3" t="s">
        <v>77</v>
      </c>
      <c r="C51" s="2">
        <v>205000</v>
      </c>
      <c r="D51" s="2">
        <v>170</v>
      </c>
      <c r="E51" s="4">
        <v>114.3</v>
      </c>
      <c r="F51" s="7">
        <v>105.3</v>
      </c>
      <c r="G51" s="8">
        <f t="shared" si="0"/>
        <v>41000.77241475258</v>
      </c>
      <c r="H51" s="8">
        <f t="shared" si="1"/>
        <v>2343194.14350311</v>
      </c>
      <c r="I51" s="7">
        <v>1000</v>
      </c>
      <c r="J51" s="7">
        <v>1000</v>
      </c>
      <c r="K51" s="8">
        <f t="shared" si="2"/>
        <v>24.38978441391967</v>
      </c>
      <c r="L51" s="9">
        <f t="shared" si="3"/>
        <v>6.970131310507938</v>
      </c>
      <c r="M51" s="10">
        <f t="shared" si="4"/>
        <v>0.6939315142413608</v>
      </c>
    </row>
    <row r="52" spans="1:13" ht="14.25">
      <c r="A52" s="17"/>
      <c r="B52" s="3" t="s">
        <v>78</v>
      </c>
      <c r="C52" s="2">
        <v>205000</v>
      </c>
      <c r="D52" s="2">
        <v>170</v>
      </c>
      <c r="E52" s="4">
        <v>139.8</v>
      </c>
      <c r="F52" s="7">
        <v>130.8</v>
      </c>
      <c r="G52" s="8">
        <f t="shared" si="0"/>
        <v>62685.74041210178</v>
      </c>
      <c r="H52" s="8">
        <f t="shared" si="1"/>
        <v>4381733.254805915</v>
      </c>
      <c r="I52" s="7">
        <v>1000</v>
      </c>
      <c r="J52" s="7">
        <v>1000</v>
      </c>
      <c r="K52" s="8">
        <f t="shared" si="2"/>
        <v>15.952591345749587</v>
      </c>
      <c r="L52" s="9">
        <f t="shared" si="3"/>
        <v>10.656575870057303</v>
      </c>
      <c r="M52" s="10">
        <f t="shared" si="4"/>
        <v>0.3710897413436055</v>
      </c>
    </row>
    <row r="53" spans="1:13" ht="14.25">
      <c r="A53" s="17"/>
      <c r="B53" s="3" t="s">
        <v>79</v>
      </c>
      <c r="C53" s="2">
        <v>205000</v>
      </c>
      <c r="D53" s="2">
        <v>170</v>
      </c>
      <c r="E53" s="4">
        <v>165.2</v>
      </c>
      <c r="F53" s="7">
        <v>155.2</v>
      </c>
      <c r="G53" s="8">
        <f t="shared" si="0"/>
        <v>97827.3365205225</v>
      </c>
      <c r="H53" s="8">
        <f t="shared" si="1"/>
        <v>8080537.996595158</v>
      </c>
      <c r="I53" s="7">
        <v>1000</v>
      </c>
      <c r="J53" s="7">
        <v>1000</v>
      </c>
      <c r="K53" s="8">
        <f t="shared" si="2"/>
        <v>10.222091652165314</v>
      </c>
      <c r="L53" s="9">
        <f t="shared" si="3"/>
        <v>16.630647208488824</v>
      </c>
      <c r="M53" s="10">
        <f t="shared" si="4"/>
        <v>0.2012262377638401</v>
      </c>
    </row>
    <row r="54" spans="1:13" ht="14.25">
      <c r="A54" s="17"/>
      <c r="B54" s="3" t="s">
        <v>80</v>
      </c>
      <c r="C54" s="2">
        <v>205000</v>
      </c>
      <c r="D54" s="2">
        <v>170</v>
      </c>
      <c r="E54" s="4">
        <v>190.7</v>
      </c>
      <c r="F54" s="7">
        <v>180.1</v>
      </c>
      <c r="G54" s="8">
        <f t="shared" si="0"/>
        <v>139219.1606452784</v>
      </c>
      <c r="H54" s="8">
        <f t="shared" si="1"/>
        <v>13274546.967527295</v>
      </c>
      <c r="I54" s="7">
        <v>1000</v>
      </c>
      <c r="J54" s="7">
        <v>1000</v>
      </c>
      <c r="K54" s="8">
        <f t="shared" si="2"/>
        <v>7.182919329243312</v>
      </c>
      <c r="L54" s="9">
        <f t="shared" si="3"/>
        <v>23.667257309697327</v>
      </c>
      <c r="M54" s="10">
        <f t="shared" si="4"/>
        <v>0.12249128080530544</v>
      </c>
    </row>
    <row r="55" spans="1:13" ht="14.25">
      <c r="A55" s="17"/>
      <c r="B55" s="3" t="s">
        <v>81</v>
      </c>
      <c r="C55" s="2">
        <v>205000</v>
      </c>
      <c r="D55" s="2">
        <v>170</v>
      </c>
      <c r="E55" s="4">
        <v>216.3</v>
      </c>
      <c r="F55" s="7">
        <v>204.7</v>
      </c>
      <c r="G55" s="8">
        <f t="shared" si="0"/>
        <v>196583.5818804609</v>
      </c>
      <c r="H55" s="8">
        <f t="shared" si="1"/>
        <v>21260514.380371846</v>
      </c>
      <c r="I55" s="7">
        <v>1000</v>
      </c>
      <c r="J55" s="7">
        <v>1000</v>
      </c>
      <c r="K55" s="8">
        <f t="shared" si="2"/>
        <v>5.086894797796913</v>
      </c>
      <c r="L55" s="9">
        <f t="shared" si="3"/>
        <v>33.419208919678354</v>
      </c>
      <c r="M55" s="10">
        <f t="shared" si="4"/>
        <v>0.07648057008741868</v>
      </c>
    </row>
    <row r="56" spans="1:13" ht="14.25">
      <c r="A56" s="17"/>
      <c r="B56" s="3" t="s">
        <v>82</v>
      </c>
      <c r="C56" s="2">
        <v>205000</v>
      </c>
      <c r="D56" s="2">
        <v>170</v>
      </c>
      <c r="E56" s="4">
        <v>241.8</v>
      </c>
      <c r="F56" s="7">
        <v>229.4</v>
      </c>
      <c r="G56" s="8">
        <f t="shared" si="0"/>
        <v>263543.1827724754</v>
      </c>
      <c r="H56" s="8">
        <f t="shared" si="1"/>
        <v>31862370.797192276</v>
      </c>
      <c r="I56" s="7">
        <v>1000</v>
      </c>
      <c r="J56" s="7">
        <v>1000</v>
      </c>
      <c r="K56" s="8">
        <f t="shared" si="2"/>
        <v>3.7944445744336686</v>
      </c>
      <c r="L56" s="9">
        <f t="shared" si="3"/>
        <v>44.80234107132082</v>
      </c>
      <c r="M56" s="10">
        <f t="shared" si="4"/>
        <v>0.05103249442774945</v>
      </c>
    </row>
    <row r="57" spans="1:13" ht="14.25">
      <c r="A57" s="17"/>
      <c r="B57" s="3" t="s">
        <v>83</v>
      </c>
      <c r="C57" s="2">
        <v>205000</v>
      </c>
      <c r="D57" s="2">
        <v>170</v>
      </c>
      <c r="E57" s="4">
        <v>267.4</v>
      </c>
      <c r="F57" s="7">
        <v>254.2</v>
      </c>
      <c r="G57" s="8">
        <f t="shared" si="0"/>
        <v>344090.9275773351</v>
      </c>
      <c r="H57" s="8">
        <f t="shared" si="1"/>
        <v>46004957.0170897</v>
      </c>
      <c r="I57" s="7">
        <v>1000</v>
      </c>
      <c r="J57" s="7">
        <v>1000</v>
      </c>
      <c r="K57" s="8">
        <f t="shared" si="2"/>
        <v>2.906208562488902</v>
      </c>
      <c r="L57" s="9">
        <f t="shared" si="3"/>
        <v>58.49545768814697</v>
      </c>
      <c r="M57" s="10">
        <f t="shared" si="4"/>
        <v>0.03534437081548792</v>
      </c>
    </row>
    <row r="58" spans="1:13" ht="14.25">
      <c r="A58" s="17"/>
      <c r="B58" s="3" t="s">
        <v>84</v>
      </c>
      <c r="C58" s="2">
        <v>205000</v>
      </c>
      <c r="D58" s="2">
        <v>170</v>
      </c>
      <c r="E58" s="4">
        <v>318.5</v>
      </c>
      <c r="F58" s="7">
        <v>304.7</v>
      </c>
      <c r="G58" s="8">
        <f t="shared" si="0"/>
        <v>515032.67789679137</v>
      </c>
      <c r="H58" s="8">
        <f t="shared" si="1"/>
        <v>82018953.95506403</v>
      </c>
      <c r="I58" s="7">
        <v>1000</v>
      </c>
      <c r="J58" s="7">
        <v>1000</v>
      </c>
      <c r="K58" s="8">
        <f t="shared" si="2"/>
        <v>1.9416243724255344</v>
      </c>
      <c r="L58" s="9">
        <f t="shared" si="3"/>
        <v>87.55555524245453</v>
      </c>
      <c r="M58" s="10">
        <f t="shared" si="4"/>
        <v>0.019824884148771905</v>
      </c>
    </row>
    <row r="59" spans="1:13" ht="13.5">
      <c r="A59" s="17"/>
      <c r="B59" s="2" t="s">
        <v>90</v>
      </c>
      <c r="C59" s="2">
        <v>205000</v>
      </c>
      <c r="D59" s="2">
        <v>205</v>
      </c>
      <c r="E59" s="5">
        <v>10.5</v>
      </c>
      <c r="F59" s="7">
        <v>7.1</v>
      </c>
      <c r="G59" s="8">
        <f aca="true" t="shared" si="5" ref="G59:G76">PI()*(E59^4-F59^4)/(32*E59)</f>
        <v>89.88970243877398</v>
      </c>
      <c r="H59" s="8">
        <f aca="true" t="shared" si="6" ref="H59:H76">PI()*(E59^4-F59^4)/64</f>
        <v>471.9209378035634</v>
      </c>
      <c r="I59" s="7">
        <v>1000</v>
      </c>
      <c r="J59" s="7">
        <v>1000</v>
      </c>
      <c r="K59" s="8">
        <f aca="true" t="shared" si="7" ref="K59:K76">I59*J59/G59</f>
        <v>11124.744802455252</v>
      </c>
      <c r="L59" s="9">
        <f aca="true" t="shared" si="8" ref="L59:L76">D59/K59</f>
        <v>0.018427388999948665</v>
      </c>
      <c r="M59" s="10">
        <f aca="true" t="shared" si="9" ref="M59:M76">(J59*I59^3)/(3*C59*H59)</f>
        <v>3445.526845514596</v>
      </c>
    </row>
    <row r="60" spans="1:13" ht="13.5">
      <c r="A60" s="17"/>
      <c r="B60" s="2" t="s">
        <v>91</v>
      </c>
      <c r="C60" s="2">
        <v>205000</v>
      </c>
      <c r="D60" s="2">
        <v>205</v>
      </c>
      <c r="E60" s="5">
        <v>13.8</v>
      </c>
      <c r="F60" s="7">
        <v>9.4</v>
      </c>
      <c r="G60" s="8">
        <f t="shared" si="5"/>
        <v>202.46699576148276</v>
      </c>
      <c r="H60" s="8">
        <f t="shared" si="6"/>
        <v>1397.0222707542312</v>
      </c>
      <c r="I60" s="7">
        <v>1000</v>
      </c>
      <c r="J60" s="7">
        <v>1000</v>
      </c>
      <c r="K60" s="8">
        <f t="shared" si="7"/>
        <v>4939.076594874035</v>
      </c>
      <c r="L60" s="9">
        <f t="shared" si="8"/>
        <v>0.041505734131103963</v>
      </c>
      <c r="M60" s="10">
        <f t="shared" si="9"/>
        <v>1163.9157758628573</v>
      </c>
    </row>
    <row r="61" spans="1:13" ht="13.5">
      <c r="A61" s="17"/>
      <c r="B61" s="2" t="s">
        <v>92</v>
      </c>
      <c r="C61" s="2">
        <v>205000</v>
      </c>
      <c r="D61" s="2">
        <v>205</v>
      </c>
      <c r="E61" s="5">
        <v>17.3</v>
      </c>
      <c r="F61" s="7">
        <v>12.7</v>
      </c>
      <c r="G61" s="8">
        <f t="shared" si="5"/>
        <v>360.6931985655228</v>
      </c>
      <c r="H61" s="8">
        <f t="shared" si="6"/>
        <v>3119.996167591772</v>
      </c>
      <c r="I61" s="7">
        <v>1000</v>
      </c>
      <c r="J61" s="7">
        <v>1000</v>
      </c>
      <c r="K61" s="8">
        <f t="shared" si="7"/>
        <v>2772.4393029228195</v>
      </c>
      <c r="L61" s="9">
        <f t="shared" si="8"/>
        <v>0.07394210570593217</v>
      </c>
      <c r="M61" s="10">
        <f t="shared" si="9"/>
        <v>521.1596979036269</v>
      </c>
    </row>
    <row r="62" spans="1:13" ht="13.5">
      <c r="A62" s="17"/>
      <c r="B62" s="2" t="s">
        <v>93</v>
      </c>
      <c r="C62" s="2">
        <v>205000</v>
      </c>
      <c r="D62" s="2">
        <v>205</v>
      </c>
      <c r="E62" s="5">
        <v>21.7</v>
      </c>
      <c r="F62" s="7">
        <v>16.1</v>
      </c>
      <c r="G62" s="8">
        <f t="shared" si="5"/>
        <v>699.201475027317</v>
      </c>
      <c r="H62" s="8">
        <f t="shared" si="6"/>
        <v>7586.3360040463895</v>
      </c>
      <c r="I62" s="7">
        <v>1000</v>
      </c>
      <c r="J62" s="7">
        <v>1000</v>
      </c>
      <c r="K62" s="8">
        <f t="shared" si="7"/>
        <v>1430.2029325108779</v>
      </c>
      <c r="L62" s="9">
        <f t="shared" si="8"/>
        <v>0.14333630238059997</v>
      </c>
      <c r="M62" s="10">
        <f t="shared" si="9"/>
        <v>214.33485931750445</v>
      </c>
    </row>
    <row r="63" spans="1:13" ht="13.5">
      <c r="A63" s="17"/>
      <c r="B63" s="2" t="s">
        <v>94</v>
      </c>
      <c r="C63" s="2">
        <v>205000</v>
      </c>
      <c r="D63" s="2">
        <v>205</v>
      </c>
      <c r="E63" s="5">
        <v>27.2</v>
      </c>
      <c r="F63" s="7">
        <v>21.4</v>
      </c>
      <c r="G63" s="8">
        <f t="shared" si="5"/>
        <v>1218.651596887457</v>
      </c>
      <c r="H63" s="8">
        <f t="shared" si="6"/>
        <v>16573.661717669413</v>
      </c>
      <c r="I63" s="7">
        <v>1000</v>
      </c>
      <c r="J63" s="7">
        <v>1000</v>
      </c>
      <c r="K63" s="8">
        <f t="shared" si="7"/>
        <v>820.5790749005604</v>
      </c>
      <c r="L63" s="9">
        <f t="shared" si="8"/>
        <v>0.24982357736192867</v>
      </c>
      <c r="M63" s="10">
        <f t="shared" si="9"/>
        <v>98.10844989246299</v>
      </c>
    </row>
    <row r="64" spans="1:13" ht="13.5">
      <c r="A64" s="17"/>
      <c r="B64" s="2" t="s">
        <v>95</v>
      </c>
      <c r="C64" s="2">
        <v>205000</v>
      </c>
      <c r="D64" s="2">
        <v>205</v>
      </c>
      <c r="E64" s="5">
        <v>34</v>
      </c>
      <c r="F64" s="7">
        <v>27.2</v>
      </c>
      <c r="G64" s="8">
        <f t="shared" si="5"/>
        <v>2278.1535587659905</v>
      </c>
      <c r="H64" s="8">
        <f t="shared" si="6"/>
        <v>38728.61049902184</v>
      </c>
      <c r="I64" s="7">
        <v>1000</v>
      </c>
      <c r="J64" s="7">
        <v>1000</v>
      </c>
      <c r="K64" s="8">
        <f t="shared" si="7"/>
        <v>438.951973255776</v>
      </c>
      <c r="L64" s="9">
        <f t="shared" si="8"/>
        <v>0.46702147954702805</v>
      </c>
      <c r="M64" s="10">
        <f t="shared" si="9"/>
        <v>41.98488505555007</v>
      </c>
    </row>
    <row r="65" spans="1:13" ht="13.5">
      <c r="A65" s="17"/>
      <c r="B65" s="2" t="s">
        <v>96</v>
      </c>
      <c r="C65" s="2">
        <v>205000</v>
      </c>
      <c r="D65" s="2">
        <v>205</v>
      </c>
      <c r="E65" s="5">
        <v>42.7</v>
      </c>
      <c r="F65" s="7">
        <v>35.5</v>
      </c>
      <c r="G65" s="8">
        <f t="shared" si="5"/>
        <v>3991.727218300459</v>
      </c>
      <c r="H65" s="8">
        <f t="shared" si="6"/>
        <v>85223.3761107148</v>
      </c>
      <c r="I65" s="7">
        <v>1000</v>
      </c>
      <c r="J65" s="7">
        <v>1000</v>
      </c>
      <c r="K65" s="8">
        <f t="shared" si="7"/>
        <v>250.51812043052527</v>
      </c>
      <c r="L65" s="9">
        <f t="shared" si="8"/>
        <v>0.818304079751594</v>
      </c>
      <c r="M65" s="10">
        <f t="shared" si="9"/>
        <v>19.079463104702903</v>
      </c>
    </row>
    <row r="66" spans="1:13" ht="13.5">
      <c r="A66" s="17"/>
      <c r="B66" s="2" t="s">
        <v>97</v>
      </c>
      <c r="C66" s="2">
        <v>205000</v>
      </c>
      <c r="D66" s="2">
        <v>205</v>
      </c>
      <c r="E66" s="5">
        <v>48.6</v>
      </c>
      <c r="F66" s="7">
        <v>41.2</v>
      </c>
      <c r="G66" s="8">
        <f t="shared" si="5"/>
        <v>5449.209798722779</v>
      </c>
      <c r="H66" s="8">
        <f t="shared" si="6"/>
        <v>132415.79810896353</v>
      </c>
      <c r="I66" s="7">
        <v>1000</v>
      </c>
      <c r="J66" s="7">
        <v>1000</v>
      </c>
      <c r="K66" s="8">
        <f t="shared" si="7"/>
        <v>183.51284625421954</v>
      </c>
      <c r="L66" s="9">
        <f t="shared" si="8"/>
        <v>1.1170880087381698</v>
      </c>
      <c r="M66" s="10">
        <f t="shared" si="9"/>
        <v>12.279624360414838</v>
      </c>
    </row>
    <row r="67" spans="1:13" ht="13.5">
      <c r="A67" s="17"/>
      <c r="B67" s="2" t="s">
        <v>98</v>
      </c>
      <c r="C67" s="2">
        <v>205000</v>
      </c>
      <c r="D67" s="2">
        <v>205</v>
      </c>
      <c r="E67" s="5">
        <v>60.5</v>
      </c>
      <c r="F67" s="7">
        <v>52.7</v>
      </c>
      <c r="G67" s="8">
        <f t="shared" si="5"/>
        <v>9223.706811273914</v>
      </c>
      <c r="H67" s="8">
        <f t="shared" si="6"/>
        <v>279017.13104103593</v>
      </c>
      <c r="I67" s="7">
        <v>1000</v>
      </c>
      <c r="J67" s="7">
        <v>1000</v>
      </c>
      <c r="K67" s="8">
        <f t="shared" si="7"/>
        <v>108.41628213699552</v>
      </c>
      <c r="L67" s="9">
        <f t="shared" si="8"/>
        <v>1.8908598963111525</v>
      </c>
      <c r="M67" s="10">
        <f t="shared" si="9"/>
        <v>5.827657442020857</v>
      </c>
    </row>
    <row r="68" spans="1:13" ht="13.5">
      <c r="A68" s="17"/>
      <c r="B68" s="2" t="s">
        <v>99</v>
      </c>
      <c r="C68" s="2">
        <v>205000</v>
      </c>
      <c r="D68" s="2">
        <v>205</v>
      </c>
      <c r="E68" s="5">
        <v>76.3</v>
      </c>
      <c r="F68" s="7">
        <v>65.9</v>
      </c>
      <c r="G68" s="8">
        <f t="shared" si="5"/>
        <v>19341.68527843266</v>
      </c>
      <c r="H68" s="8">
        <f t="shared" si="6"/>
        <v>737885.2933722059</v>
      </c>
      <c r="I68" s="7">
        <v>1000</v>
      </c>
      <c r="J68" s="7">
        <v>1000</v>
      </c>
      <c r="K68" s="8">
        <f t="shared" si="7"/>
        <v>51.70180289899921</v>
      </c>
      <c r="L68" s="9">
        <f t="shared" si="8"/>
        <v>3.965045482078695</v>
      </c>
      <c r="M68" s="10">
        <f t="shared" si="9"/>
        <v>2.2036165712580513</v>
      </c>
    </row>
    <row r="69" spans="1:13" ht="13.5">
      <c r="A69" s="17"/>
      <c r="B69" s="2" t="s">
        <v>100</v>
      </c>
      <c r="C69" s="2">
        <v>205000</v>
      </c>
      <c r="D69" s="2">
        <v>205</v>
      </c>
      <c r="E69" s="5">
        <v>89.1</v>
      </c>
      <c r="F69" s="7">
        <v>78.1</v>
      </c>
      <c r="G69" s="8">
        <f t="shared" si="5"/>
        <v>28449.155562536038</v>
      </c>
      <c r="H69" s="8">
        <f t="shared" si="6"/>
        <v>1267409.8803109804</v>
      </c>
      <c r="I69" s="7">
        <v>1000</v>
      </c>
      <c r="J69" s="7">
        <v>1000</v>
      </c>
      <c r="K69" s="8">
        <f t="shared" si="7"/>
        <v>35.15042820170291</v>
      </c>
      <c r="L69" s="9">
        <f t="shared" si="8"/>
        <v>5.832076890319888</v>
      </c>
      <c r="M69" s="10">
        <f t="shared" si="9"/>
        <v>1.282944282999933</v>
      </c>
    </row>
    <row r="70" spans="1:13" ht="13.5">
      <c r="A70" s="17"/>
      <c r="B70" s="2" t="s">
        <v>101</v>
      </c>
      <c r="C70" s="2">
        <v>205000</v>
      </c>
      <c r="D70" s="2">
        <v>205</v>
      </c>
      <c r="E70" s="5">
        <v>101.6</v>
      </c>
      <c r="F70" s="7">
        <v>90.2</v>
      </c>
      <c r="G70" s="8">
        <f t="shared" si="5"/>
        <v>38999.44254464773</v>
      </c>
      <c r="H70" s="8">
        <f t="shared" si="6"/>
        <v>1981171.6812681046</v>
      </c>
      <c r="I70" s="7">
        <v>1000</v>
      </c>
      <c r="J70" s="7">
        <v>1000</v>
      </c>
      <c r="K70" s="8">
        <f t="shared" si="7"/>
        <v>25.64139215208448</v>
      </c>
      <c r="L70" s="9">
        <f t="shared" si="8"/>
        <v>7.994885721652785</v>
      </c>
      <c r="M70" s="10">
        <f t="shared" si="9"/>
        <v>0.8207346569388799</v>
      </c>
    </row>
    <row r="71" spans="1:13" ht="13.5">
      <c r="A71" s="17"/>
      <c r="B71" s="2" t="s">
        <v>102</v>
      </c>
      <c r="C71" s="2">
        <v>205000</v>
      </c>
      <c r="D71" s="2">
        <v>205</v>
      </c>
      <c r="E71" s="5">
        <v>114.3</v>
      </c>
      <c r="F71" s="7">
        <v>102.3</v>
      </c>
      <c r="G71" s="8">
        <f t="shared" si="5"/>
        <v>52530.46303125757</v>
      </c>
      <c r="H71" s="8">
        <f t="shared" si="6"/>
        <v>3002115.96223637</v>
      </c>
      <c r="I71" s="7">
        <v>1000</v>
      </c>
      <c r="J71" s="7">
        <v>1000</v>
      </c>
      <c r="K71" s="8">
        <f t="shared" si="7"/>
        <v>19.03657311006307</v>
      </c>
      <c r="L71" s="9">
        <f t="shared" si="8"/>
        <v>10.768744921407801</v>
      </c>
      <c r="M71" s="10">
        <f t="shared" si="9"/>
        <v>0.5416234018326632</v>
      </c>
    </row>
    <row r="72" spans="1:13" ht="13.5">
      <c r="A72" s="17"/>
      <c r="B72" s="2" t="s">
        <v>103</v>
      </c>
      <c r="C72" s="2">
        <v>205000</v>
      </c>
      <c r="D72" s="2">
        <v>205</v>
      </c>
      <c r="E72" s="5">
        <v>139.8</v>
      </c>
      <c r="F72" s="7">
        <v>126.6</v>
      </c>
      <c r="G72" s="8">
        <f t="shared" si="5"/>
        <v>87842.41654872555</v>
      </c>
      <c r="H72" s="8">
        <f t="shared" si="6"/>
        <v>6140184.916755917</v>
      </c>
      <c r="I72" s="7">
        <v>1000</v>
      </c>
      <c r="J72" s="7">
        <v>1000</v>
      </c>
      <c r="K72" s="8">
        <f t="shared" si="7"/>
        <v>11.384021971268371</v>
      </c>
      <c r="L72" s="9">
        <f t="shared" si="8"/>
        <v>18.00769539248874</v>
      </c>
      <c r="M72" s="10">
        <f t="shared" si="9"/>
        <v>0.26481551976152623</v>
      </c>
    </row>
    <row r="73" spans="1:13" ht="13.5">
      <c r="A73" s="17"/>
      <c r="B73" s="2" t="s">
        <v>104</v>
      </c>
      <c r="C73" s="2">
        <v>205000</v>
      </c>
      <c r="D73" s="2">
        <v>205</v>
      </c>
      <c r="E73" s="5">
        <v>165.2</v>
      </c>
      <c r="F73" s="7">
        <v>151</v>
      </c>
      <c r="G73" s="8">
        <f t="shared" si="5"/>
        <v>133662.2538600349</v>
      </c>
      <c r="H73" s="8">
        <f t="shared" si="6"/>
        <v>11040502.168838881</v>
      </c>
      <c r="I73" s="7">
        <v>1000</v>
      </c>
      <c r="J73" s="7">
        <v>1000</v>
      </c>
      <c r="K73" s="8">
        <f t="shared" si="7"/>
        <v>7.481543750168654</v>
      </c>
      <c r="L73" s="9">
        <f t="shared" si="8"/>
        <v>27.40076204130715</v>
      </c>
      <c r="M73" s="10">
        <f t="shared" si="9"/>
        <v>0.147277382432108</v>
      </c>
    </row>
    <row r="74" spans="1:13" ht="13.5">
      <c r="A74" s="17"/>
      <c r="B74" s="2" t="s">
        <v>105</v>
      </c>
      <c r="C74" s="2">
        <v>205000</v>
      </c>
      <c r="D74" s="2">
        <v>205</v>
      </c>
      <c r="E74" s="5">
        <v>216.3</v>
      </c>
      <c r="F74" s="7">
        <v>199.9</v>
      </c>
      <c r="G74" s="8">
        <f t="shared" si="5"/>
        <v>268743.05809268216</v>
      </c>
      <c r="H74" s="8">
        <f t="shared" si="6"/>
        <v>29064561.732723575</v>
      </c>
      <c r="I74" s="7">
        <v>1000</v>
      </c>
      <c r="J74" s="7">
        <v>1000</v>
      </c>
      <c r="K74" s="8">
        <f t="shared" si="7"/>
        <v>3.7210263479815255</v>
      </c>
      <c r="L74" s="9">
        <f t="shared" si="8"/>
        <v>55.09232690899984</v>
      </c>
      <c r="M74" s="10">
        <f t="shared" si="9"/>
        <v>0.055944977774493046</v>
      </c>
    </row>
    <row r="75" spans="1:13" ht="13.5">
      <c r="A75" s="17"/>
      <c r="B75" s="2" t="s">
        <v>106</v>
      </c>
      <c r="C75" s="2">
        <v>205000</v>
      </c>
      <c r="D75" s="2">
        <v>205</v>
      </c>
      <c r="E75" s="5">
        <v>267.4</v>
      </c>
      <c r="F75" s="7">
        <v>248.8</v>
      </c>
      <c r="G75" s="8">
        <f t="shared" si="5"/>
        <v>470260.9736225222</v>
      </c>
      <c r="H75" s="8">
        <f t="shared" si="6"/>
        <v>62873892.173331216</v>
      </c>
      <c r="I75" s="7">
        <v>1000</v>
      </c>
      <c r="J75" s="7">
        <v>1000</v>
      </c>
      <c r="K75" s="8">
        <f t="shared" si="7"/>
        <v>2.1264788194027315</v>
      </c>
      <c r="L75" s="9">
        <f t="shared" si="8"/>
        <v>96.40349959261704</v>
      </c>
      <c r="M75" s="10">
        <f t="shared" si="9"/>
        <v>0.02586154926881237</v>
      </c>
    </row>
    <row r="76" spans="1:13" ht="13.5">
      <c r="A76" s="17"/>
      <c r="B76" s="2" t="s">
        <v>107</v>
      </c>
      <c r="C76" s="2">
        <v>205000</v>
      </c>
      <c r="D76" s="2">
        <v>205</v>
      </c>
      <c r="E76" s="5">
        <v>318.5</v>
      </c>
      <c r="F76" s="7">
        <v>297.9</v>
      </c>
      <c r="G76" s="8">
        <f t="shared" si="5"/>
        <v>744389.7075979352</v>
      </c>
      <c r="H76" s="8">
        <f t="shared" si="6"/>
        <v>118544060.93497118</v>
      </c>
      <c r="I76" s="7">
        <v>1000</v>
      </c>
      <c r="J76" s="7">
        <v>1000</v>
      </c>
      <c r="K76" s="8">
        <f t="shared" si="7"/>
        <v>1.3433823571082026</v>
      </c>
      <c r="L76" s="9">
        <f t="shared" si="8"/>
        <v>152.59989005757672</v>
      </c>
      <c r="M76" s="10">
        <f t="shared" si="9"/>
        <v>0.01371655608335008</v>
      </c>
    </row>
    <row r="77" spans="1:13" ht="13.5">
      <c r="A77" s="17"/>
      <c r="B77" s="2" t="s">
        <v>110</v>
      </c>
      <c r="C77" s="2">
        <v>205000</v>
      </c>
      <c r="D77" s="2">
        <v>205</v>
      </c>
      <c r="E77" s="5">
        <v>10.5</v>
      </c>
      <c r="F77" s="7">
        <v>6.1</v>
      </c>
      <c r="G77" s="8">
        <f aca="true" t="shared" si="10" ref="G77:G112">PI()*(E77^4-F77^4)/(32*E77)</f>
        <v>100.70373755085579</v>
      </c>
      <c r="H77" s="8">
        <f aca="true" t="shared" si="11" ref="H77:H112">PI()*(E77^4-F77^4)/64</f>
        <v>528.6946221419929</v>
      </c>
      <c r="I77" s="7">
        <v>1000</v>
      </c>
      <c r="J77" s="7">
        <v>1000</v>
      </c>
      <c r="K77" s="8">
        <f aca="true" t="shared" si="12" ref="K77:K112">I77*J77/G77</f>
        <v>9930.118030574546</v>
      </c>
      <c r="L77" s="9">
        <f aca="true" t="shared" si="13" ref="L77:L112">D77/K77</f>
        <v>0.020644266197925438</v>
      </c>
      <c r="M77" s="10">
        <f aca="true" t="shared" si="14" ref="M77:M112">(J77*I77^3)/(3*C77*H77)</f>
        <v>3075.5301681996266</v>
      </c>
    </row>
    <row r="78" spans="1:13" ht="13.5">
      <c r="A78" s="17"/>
      <c r="B78" s="2" t="s">
        <v>111</v>
      </c>
      <c r="C78" s="2">
        <v>205000</v>
      </c>
      <c r="D78" s="2">
        <v>205</v>
      </c>
      <c r="E78" s="5">
        <v>13.8</v>
      </c>
      <c r="F78" s="7">
        <v>9</v>
      </c>
      <c r="G78" s="8">
        <f t="shared" si="10"/>
        <v>211.3346646250156</v>
      </c>
      <c r="H78" s="8">
        <f t="shared" si="11"/>
        <v>1458.2091859126076</v>
      </c>
      <c r="I78" s="7">
        <v>1000</v>
      </c>
      <c r="J78" s="7">
        <v>1000</v>
      </c>
      <c r="K78" s="8">
        <f t="shared" si="12"/>
        <v>4731.8313906256835</v>
      </c>
      <c r="L78" s="9">
        <f t="shared" si="13"/>
        <v>0.0433236062481282</v>
      </c>
      <c r="M78" s="10">
        <f t="shared" si="14"/>
        <v>1115.0775045659677</v>
      </c>
    </row>
    <row r="79" spans="1:13" ht="13.5">
      <c r="A79" s="17"/>
      <c r="B79" s="2" t="s">
        <v>112</v>
      </c>
      <c r="C79" s="2">
        <v>205000</v>
      </c>
      <c r="D79" s="2">
        <v>205</v>
      </c>
      <c r="E79" s="5">
        <v>17.3</v>
      </c>
      <c r="F79" s="7">
        <v>11.7</v>
      </c>
      <c r="G79" s="8">
        <f t="shared" si="10"/>
        <v>401.9810352304734</v>
      </c>
      <c r="H79" s="8">
        <f t="shared" si="11"/>
        <v>3477.1359547435954</v>
      </c>
      <c r="I79" s="7">
        <v>1000</v>
      </c>
      <c r="J79" s="7">
        <v>1000</v>
      </c>
      <c r="K79" s="8">
        <f t="shared" si="12"/>
        <v>2487.6795479335387</v>
      </c>
      <c r="L79" s="9">
        <f t="shared" si="13"/>
        <v>0.08240611222224704</v>
      </c>
      <c r="M79" s="10">
        <f t="shared" si="14"/>
        <v>467.63091271836805</v>
      </c>
    </row>
    <row r="80" spans="1:13" ht="13.5">
      <c r="A80" s="17"/>
      <c r="B80" s="2" t="s">
        <v>113</v>
      </c>
      <c r="C80" s="2">
        <v>205000</v>
      </c>
      <c r="D80" s="2">
        <v>205</v>
      </c>
      <c r="E80" s="5">
        <v>21.7</v>
      </c>
      <c r="F80" s="7">
        <v>15.3</v>
      </c>
      <c r="G80" s="8">
        <f t="shared" si="10"/>
        <v>755.2637750260469</v>
      </c>
      <c r="H80" s="8">
        <f t="shared" si="11"/>
        <v>8194.611959032609</v>
      </c>
      <c r="I80" s="7">
        <v>1000</v>
      </c>
      <c r="J80" s="7">
        <v>1000</v>
      </c>
      <c r="K80" s="8">
        <f t="shared" si="12"/>
        <v>1324.04072996287</v>
      </c>
      <c r="L80" s="9">
        <f t="shared" si="13"/>
        <v>0.15482907388033962</v>
      </c>
      <c r="M80" s="10">
        <f t="shared" si="14"/>
        <v>198.42504663937208</v>
      </c>
    </row>
    <row r="81" spans="1:13" ht="13.5">
      <c r="A81" s="17"/>
      <c r="B81" s="2" t="s">
        <v>114</v>
      </c>
      <c r="C81" s="2">
        <v>205000</v>
      </c>
      <c r="D81" s="2">
        <v>205</v>
      </c>
      <c r="E81" s="5">
        <v>27.2</v>
      </c>
      <c r="F81" s="7">
        <v>20.4</v>
      </c>
      <c r="G81" s="8">
        <f t="shared" si="10"/>
        <v>1350.5314118700821</v>
      </c>
      <c r="H81" s="8">
        <f t="shared" si="11"/>
        <v>18367.227201433117</v>
      </c>
      <c r="I81" s="7">
        <v>1000</v>
      </c>
      <c r="J81" s="7">
        <v>1000</v>
      </c>
      <c r="K81" s="8">
        <f t="shared" si="12"/>
        <v>740.4492714577435</v>
      </c>
      <c r="L81" s="9">
        <f t="shared" si="13"/>
        <v>0.2768589394333668</v>
      </c>
      <c r="M81" s="10">
        <f t="shared" si="14"/>
        <v>88.52812905998846</v>
      </c>
    </row>
    <row r="82" spans="1:13" ht="13.5">
      <c r="A82" s="17"/>
      <c r="B82" s="2" t="s">
        <v>115</v>
      </c>
      <c r="C82" s="2">
        <v>205000</v>
      </c>
      <c r="D82" s="2">
        <v>205</v>
      </c>
      <c r="E82" s="5">
        <v>34</v>
      </c>
      <c r="F82" s="7">
        <v>26.2</v>
      </c>
      <c r="G82" s="8">
        <f t="shared" si="10"/>
        <v>2498.074723394642</v>
      </c>
      <c r="H82" s="8">
        <f t="shared" si="11"/>
        <v>42467.27029770892</v>
      </c>
      <c r="I82" s="7">
        <v>1000</v>
      </c>
      <c r="J82" s="7">
        <v>1000</v>
      </c>
      <c r="K82" s="8">
        <f t="shared" si="12"/>
        <v>400.30828166785045</v>
      </c>
      <c r="L82" s="9">
        <f t="shared" si="13"/>
        <v>0.5121053182959017</v>
      </c>
      <c r="M82" s="10">
        <f t="shared" si="14"/>
        <v>38.288692651157376</v>
      </c>
    </row>
    <row r="83" spans="1:13" ht="13.5">
      <c r="A83" s="17"/>
      <c r="B83" s="2" t="s">
        <v>116</v>
      </c>
      <c r="C83" s="2">
        <v>205000</v>
      </c>
      <c r="D83" s="2">
        <v>205</v>
      </c>
      <c r="E83" s="5">
        <v>42.7</v>
      </c>
      <c r="F83" s="7">
        <v>33.7</v>
      </c>
      <c r="G83" s="8">
        <f t="shared" si="10"/>
        <v>4677.889050929385</v>
      </c>
      <c r="H83" s="8">
        <f t="shared" si="11"/>
        <v>99872.93123734237</v>
      </c>
      <c r="I83" s="7">
        <v>1000</v>
      </c>
      <c r="J83" s="7">
        <v>1000</v>
      </c>
      <c r="K83" s="8">
        <f t="shared" si="12"/>
        <v>213.77163697401585</v>
      </c>
      <c r="L83" s="9">
        <f t="shared" si="13"/>
        <v>0.9589672554405239</v>
      </c>
      <c r="M83" s="10">
        <f t="shared" si="14"/>
        <v>16.280850476877124</v>
      </c>
    </row>
    <row r="84" spans="1:13" ht="13.5">
      <c r="A84" s="17"/>
      <c r="B84" s="2" t="s">
        <v>117</v>
      </c>
      <c r="C84" s="2">
        <v>205000</v>
      </c>
      <c r="D84" s="2">
        <v>205</v>
      </c>
      <c r="E84" s="5">
        <v>48.6</v>
      </c>
      <c r="F84" s="7">
        <v>39.6</v>
      </c>
      <c r="G84" s="8">
        <f t="shared" si="10"/>
        <v>6302.030936110308</v>
      </c>
      <c r="H84" s="8">
        <f t="shared" si="11"/>
        <v>153139.35174748048</v>
      </c>
      <c r="I84" s="7">
        <v>1000</v>
      </c>
      <c r="J84" s="7">
        <v>1000</v>
      </c>
      <c r="K84" s="8">
        <f t="shared" si="12"/>
        <v>158.67900525052207</v>
      </c>
      <c r="L84" s="9">
        <f t="shared" si="13"/>
        <v>1.291916341902613</v>
      </c>
      <c r="M84" s="10">
        <f t="shared" si="14"/>
        <v>10.61788653019653</v>
      </c>
    </row>
    <row r="85" spans="1:13" ht="13.5">
      <c r="A85" s="17"/>
      <c r="B85" s="2" t="s">
        <v>118</v>
      </c>
      <c r="C85" s="2">
        <v>205000</v>
      </c>
      <c r="D85" s="2">
        <v>205</v>
      </c>
      <c r="E85" s="5">
        <v>60.5</v>
      </c>
      <c r="F85" s="7">
        <v>50.7</v>
      </c>
      <c r="G85" s="8">
        <f t="shared" si="10"/>
        <v>11018.310627109548</v>
      </c>
      <c r="H85" s="8">
        <f t="shared" si="11"/>
        <v>333303.89647006383</v>
      </c>
      <c r="I85" s="7">
        <v>1000</v>
      </c>
      <c r="J85" s="7">
        <v>1000</v>
      </c>
      <c r="K85" s="8">
        <f t="shared" si="12"/>
        <v>90.75801489382513</v>
      </c>
      <c r="L85" s="9">
        <f t="shared" si="13"/>
        <v>2.258753678557457</v>
      </c>
      <c r="M85" s="10">
        <f t="shared" si="14"/>
        <v>4.8784796018988175</v>
      </c>
    </row>
    <row r="86" spans="1:13" ht="13.5">
      <c r="A86" s="17"/>
      <c r="B86" s="2" t="s">
        <v>119</v>
      </c>
      <c r="C86" s="2">
        <v>205000</v>
      </c>
      <c r="D86" s="2">
        <v>205</v>
      </c>
      <c r="E86" s="5">
        <v>76.3</v>
      </c>
      <c r="F86" s="7">
        <v>64.3</v>
      </c>
      <c r="G86" s="8">
        <f t="shared" si="10"/>
        <v>21613.975898993893</v>
      </c>
      <c r="H86" s="8">
        <f t="shared" si="11"/>
        <v>824573.180546617</v>
      </c>
      <c r="I86" s="7">
        <v>1000</v>
      </c>
      <c r="J86" s="7">
        <v>1000</v>
      </c>
      <c r="K86" s="8">
        <f t="shared" si="12"/>
        <v>46.26636046385843</v>
      </c>
      <c r="L86" s="9">
        <f t="shared" si="13"/>
        <v>4.4308650592937475</v>
      </c>
      <c r="M86" s="10">
        <f t="shared" si="14"/>
        <v>1.9719490016455552</v>
      </c>
    </row>
    <row r="87" spans="1:13" ht="13.5">
      <c r="A87" s="17"/>
      <c r="B87" s="2" t="s">
        <v>120</v>
      </c>
      <c r="C87" s="2">
        <v>205000</v>
      </c>
      <c r="D87" s="2">
        <v>205</v>
      </c>
      <c r="E87" s="5">
        <v>89.1</v>
      </c>
      <c r="F87" s="7">
        <v>75.9</v>
      </c>
      <c r="G87" s="8">
        <f t="shared" si="10"/>
        <v>32876.72784990898</v>
      </c>
      <c r="H87" s="8">
        <f t="shared" si="11"/>
        <v>1464658.2257134449</v>
      </c>
      <c r="I87" s="7">
        <v>1000</v>
      </c>
      <c r="J87" s="7">
        <v>1000</v>
      </c>
      <c r="K87" s="8">
        <f t="shared" si="12"/>
        <v>30.416652306922586</v>
      </c>
      <c r="L87" s="9">
        <f t="shared" si="13"/>
        <v>6.739729209231341</v>
      </c>
      <c r="M87" s="10">
        <f t="shared" si="14"/>
        <v>1.1101677043943534</v>
      </c>
    </row>
    <row r="88" spans="1:13" ht="13.5">
      <c r="A88" s="17"/>
      <c r="B88" s="2" t="s">
        <v>121</v>
      </c>
      <c r="C88" s="2">
        <v>205000</v>
      </c>
      <c r="D88" s="2">
        <v>205</v>
      </c>
      <c r="E88" s="5">
        <v>101.6</v>
      </c>
      <c r="F88" s="7">
        <v>87.6</v>
      </c>
      <c r="G88" s="8">
        <f t="shared" si="10"/>
        <v>46061.604403491314</v>
      </c>
      <c r="H88" s="8">
        <f t="shared" si="11"/>
        <v>2339929.5036973585</v>
      </c>
      <c r="I88" s="7">
        <v>1000</v>
      </c>
      <c r="J88" s="7">
        <v>1000</v>
      </c>
      <c r="K88" s="8">
        <f t="shared" si="12"/>
        <v>21.710055760111633</v>
      </c>
      <c r="L88" s="9">
        <f t="shared" si="13"/>
        <v>9.44262890271572</v>
      </c>
      <c r="M88" s="10">
        <f t="shared" si="14"/>
        <v>0.6948996786413045</v>
      </c>
    </row>
    <row r="89" spans="1:13" ht="13.5">
      <c r="A89" s="17"/>
      <c r="B89" s="2" t="s">
        <v>122</v>
      </c>
      <c r="C89" s="2">
        <v>205000</v>
      </c>
      <c r="D89" s="2">
        <v>205</v>
      </c>
      <c r="E89" s="5">
        <v>114.3</v>
      </c>
      <c r="F89" s="7">
        <v>100.1</v>
      </c>
      <c r="G89" s="8">
        <f t="shared" si="10"/>
        <v>60365.28588369243</v>
      </c>
      <c r="H89" s="8">
        <f t="shared" si="11"/>
        <v>3449876.088253022</v>
      </c>
      <c r="I89" s="7">
        <v>1000</v>
      </c>
      <c r="J89" s="7">
        <v>1000</v>
      </c>
      <c r="K89" s="8">
        <f t="shared" si="12"/>
        <v>16.56581237644976</v>
      </c>
      <c r="L89" s="9">
        <f t="shared" si="13"/>
        <v>12.374883606156947</v>
      </c>
      <c r="M89" s="10">
        <f t="shared" si="14"/>
        <v>0.4713259892722691</v>
      </c>
    </row>
    <row r="90" spans="1:13" ht="13.5">
      <c r="A90" s="17"/>
      <c r="B90" s="2" t="s">
        <v>123</v>
      </c>
      <c r="C90" s="2">
        <v>205000</v>
      </c>
      <c r="D90" s="2">
        <v>205</v>
      </c>
      <c r="E90" s="5">
        <v>139.8</v>
      </c>
      <c r="F90" s="7">
        <v>123.6</v>
      </c>
      <c r="G90" s="8">
        <f t="shared" si="10"/>
        <v>104343.34313405943</v>
      </c>
      <c r="H90" s="8">
        <f t="shared" si="11"/>
        <v>7293599.685070754</v>
      </c>
      <c r="I90" s="7">
        <v>1000</v>
      </c>
      <c r="J90" s="7">
        <v>1000</v>
      </c>
      <c r="K90" s="8">
        <f t="shared" si="12"/>
        <v>9.583745066661404</v>
      </c>
      <c r="L90" s="9">
        <f t="shared" si="13"/>
        <v>21.39038534248218</v>
      </c>
      <c r="M90" s="10">
        <f t="shared" si="14"/>
        <v>0.22293741504498651</v>
      </c>
    </row>
    <row r="91" spans="1:13" ht="13.5">
      <c r="A91" s="17"/>
      <c r="B91" s="2" t="s">
        <v>124</v>
      </c>
      <c r="C91" s="2">
        <v>205000</v>
      </c>
      <c r="D91" s="2">
        <v>205</v>
      </c>
      <c r="E91" s="5">
        <v>165.2</v>
      </c>
      <c r="F91" s="7">
        <v>146.6</v>
      </c>
      <c r="G91" s="8">
        <f t="shared" si="10"/>
        <v>168129.47232736976</v>
      </c>
      <c r="H91" s="8">
        <f t="shared" si="11"/>
        <v>13887494.414240742</v>
      </c>
      <c r="I91" s="7">
        <v>1000</v>
      </c>
      <c r="J91" s="7">
        <v>1000</v>
      </c>
      <c r="K91" s="8">
        <f t="shared" si="12"/>
        <v>5.947797171770522</v>
      </c>
      <c r="L91" s="9">
        <f t="shared" si="13"/>
        <v>34.466541827110795</v>
      </c>
      <c r="M91" s="10">
        <f t="shared" si="14"/>
        <v>0.11708492631292981</v>
      </c>
    </row>
    <row r="92" spans="1:13" ht="13.5">
      <c r="A92" s="17"/>
      <c r="B92" s="2" t="s">
        <v>125</v>
      </c>
      <c r="C92" s="2">
        <v>205000</v>
      </c>
      <c r="D92" s="2">
        <v>205</v>
      </c>
      <c r="E92" s="5">
        <v>216.3</v>
      </c>
      <c r="F92" s="7">
        <v>195.7</v>
      </c>
      <c r="G92" s="8">
        <f t="shared" si="10"/>
        <v>327760.5117493489</v>
      </c>
      <c r="H92" s="8">
        <f t="shared" si="11"/>
        <v>35447299.34569208</v>
      </c>
      <c r="I92" s="7">
        <v>1000</v>
      </c>
      <c r="J92" s="7">
        <v>1000</v>
      </c>
      <c r="K92" s="8">
        <f t="shared" si="12"/>
        <v>3.0510081725913905</v>
      </c>
      <c r="L92" s="9">
        <f t="shared" si="13"/>
        <v>67.19090490861653</v>
      </c>
      <c r="M92" s="10">
        <f t="shared" si="14"/>
        <v>0.045871372154624</v>
      </c>
    </row>
    <row r="93" spans="1:13" ht="13.5">
      <c r="A93" s="17"/>
      <c r="B93" s="2" t="s">
        <v>126</v>
      </c>
      <c r="C93" s="2">
        <v>205000</v>
      </c>
      <c r="D93" s="2">
        <v>205</v>
      </c>
      <c r="E93" s="5">
        <v>267.4</v>
      </c>
      <c r="F93" s="7">
        <v>242</v>
      </c>
      <c r="G93" s="8">
        <f t="shared" si="10"/>
        <v>617870.5145069506</v>
      </c>
      <c r="H93" s="8">
        <f t="shared" si="11"/>
        <v>82609287.78957929</v>
      </c>
      <c r="I93" s="7">
        <v>1000</v>
      </c>
      <c r="J93" s="7">
        <v>1000</v>
      </c>
      <c r="K93" s="8">
        <f t="shared" si="12"/>
        <v>1.6184620831081116</v>
      </c>
      <c r="L93" s="9">
        <f t="shared" si="13"/>
        <v>126.66345547392488</v>
      </c>
      <c r="M93" s="10">
        <f t="shared" si="14"/>
        <v>0.01968321363941979</v>
      </c>
    </row>
    <row r="94" spans="1:13" ht="13.5">
      <c r="A94" s="17"/>
      <c r="B94" s="2" t="s">
        <v>127</v>
      </c>
      <c r="C94" s="2">
        <v>205000</v>
      </c>
      <c r="D94" s="2">
        <v>205</v>
      </c>
      <c r="E94" s="5">
        <v>318.5</v>
      </c>
      <c r="F94" s="7">
        <v>289.9</v>
      </c>
      <c r="G94" s="8">
        <f t="shared" si="10"/>
        <v>994838.8984497105</v>
      </c>
      <c r="H94" s="8">
        <f t="shared" si="11"/>
        <v>158428094.5781164</v>
      </c>
      <c r="I94" s="7">
        <v>1000</v>
      </c>
      <c r="J94" s="7">
        <v>1000</v>
      </c>
      <c r="K94" s="8">
        <f t="shared" si="12"/>
        <v>1.005187876708814</v>
      </c>
      <c r="L94" s="9">
        <f t="shared" si="13"/>
        <v>203.94197418219065</v>
      </c>
      <c r="M94" s="10">
        <f t="shared" si="14"/>
        <v>0.010263433796212572</v>
      </c>
    </row>
    <row r="95" spans="1:13" ht="13.5">
      <c r="A95" s="17"/>
      <c r="B95" s="2" t="s">
        <v>128</v>
      </c>
      <c r="C95" s="2">
        <v>205000</v>
      </c>
      <c r="D95" s="2">
        <v>205</v>
      </c>
      <c r="E95" s="5">
        <v>10.5</v>
      </c>
      <c r="F95" s="7">
        <v>5.7</v>
      </c>
      <c r="G95" s="8">
        <f t="shared" si="10"/>
        <v>103.77973075784564</v>
      </c>
      <c r="H95" s="8">
        <f t="shared" si="11"/>
        <v>544.8435864786896</v>
      </c>
      <c r="I95" s="7">
        <v>1000</v>
      </c>
      <c r="J95" s="7">
        <v>1000</v>
      </c>
      <c r="K95" s="8">
        <f t="shared" si="12"/>
        <v>9635.792969374234</v>
      </c>
      <c r="L95" s="9">
        <f t="shared" si="13"/>
        <v>0.021274844805358357</v>
      </c>
      <c r="M95" s="10">
        <f t="shared" si="14"/>
        <v>2984.3725805262825</v>
      </c>
    </row>
    <row r="96" spans="1:13" ht="13.5">
      <c r="A96" s="17"/>
      <c r="B96" s="2" t="s">
        <v>129</v>
      </c>
      <c r="C96" s="2">
        <v>205000</v>
      </c>
      <c r="D96" s="2">
        <v>205</v>
      </c>
      <c r="E96" s="5">
        <v>13.8</v>
      </c>
      <c r="F96" s="7">
        <v>7.8</v>
      </c>
      <c r="G96" s="8">
        <f t="shared" si="10"/>
        <v>231.67743319390402</v>
      </c>
      <c r="H96" s="8">
        <f t="shared" si="11"/>
        <v>1598.574289037938</v>
      </c>
      <c r="I96" s="7">
        <v>1000</v>
      </c>
      <c r="J96" s="7">
        <v>1000</v>
      </c>
      <c r="K96" s="8">
        <f t="shared" si="12"/>
        <v>4316.346163776095</v>
      </c>
      <c r="L96" s="9">
        <f t="shared" si="13"/>
        <v>0.04749387380475032</v>
      </c>
      <c r="M96" s="10">
        <f t="shared" si="14"/>
        <v>1017.1665285203474</v>
      </c>
    </row>
    <row r="97" spans="1:13" ht="13.5">
      <c r="A97" s="17"/>
      <c r="B97" s="2" t="s">
        <v>130</v>
      </c>
      <c r="C97" s="2">
        <v>205000</v>
      </c>
      <c r="D97" s="2">
        <v>205</v>
      </c>
      <c r="E97" s="5">
        <v>17.3</v>
      </c>
      <c r="F97" s="7">
        <v>10.9</v>
      </c>
      <c r="G97" s="8">
        <f t="shared" si="10"/>
        <v>428.2161486096898</v>
      </c>
      <c r="H97" s="8">
        <f t="shared" si="11"/>
        <v>3704.069685473817</v>
      </c>
      <c r="I97" s="7">
        <v>1000</v>
      </c>
      <c r="J97" s="7">
        <v>1000</v>
      </c>
      <c r="K97" s="8">
        <f t="shared" si="12"/>
        <v>2335.269240188042</v>
      </c>
      <c r="L97" s="9">
        <f t="shared" si="13"/>
        <v>0.0877843104649864</v>
      </c>
      <c r="M97" s="10">
        <f t="shared" si="14"/>
        <v>438.9810123009618</v>
      </c>
    </row>
    <row r="98" spans="1:13" ht="13.5">
      <c r="A98" s="17"/>
      <c r="B98" s="2" t="s">
        <v>131</v>
      </c>
      <c r="C98" s="2">
        <v>205000</v>
      </c>
      <c r="D98" s="2">
        <v>205</v>
      </c>
      <c r="E98" s="5">
        <v>21.7</v>
      </c>
      <c r="F98" s="7">
        <v>14.3</v>
      </c>
      <c r="G98" s="8">
        <f t="shared" si="10"/>
        <v>813.9965735541832</v>
      </c>
      <c r="H98" s="8">
        <f t="shared" si="11"/>
        <v>8831.862823062887</v>
      </c>
      <c r="I98" s="7">
        <v>1000</v>
      </c>
      <c r="J98" s="7">
        <v>1000</v>
      </c>
      <c r="K98" s="8">
        <f t="shared" si="12"/>
        <v>1228.5063997673394</v>
      </c>
      <c r="L98" s="9">
        <f t="shared" si="13"/>
        <v>0.16686929757860758</v>
      </c>
      <c r="M98" s="10">
        <f t="shared" si="14"/>
        <v>184.10796145027757</v>
      </c>
    </row>
    <row r="99" spans="1:13" ht="13.5">
      <c r="A99" s="17"/>
      <c r="B99" s="2" t="s">
        <v>132</v>
      </c>
      <c r="C99" s="2">
        <v>205000</v>
      </c>
      <c r="D99" s="2">
        <v>205</v>
      </c>
      <c r="E99" s="5">
        <v>27.2</v>
      </c>
      <c r="F99" s="7">
        <v>19.4</v>
      </c>
      <c r="G99" s="8">
        <f t="shared" si="10"/>
        <v>1464.3791202696164</v>
      </c>
      <c r="H99" s="8">
        <f t="shared" si="11"/>
        <v>19915.55603566678</v>
      </c>
      <c r="I99" s="7">
        <v>1000</v>
      </c>
      <c r="J99" s="7">
        <v>1000</v>
      </c>
      <c r="K99" s="8">
        <f t="shared" si="12"/>
        <v>682.8832685185265</v>
      </c>
      <c r="L99" s="9">
        <f t="shared" si="13"/>
        <v>0.3001977196552713</v>
      </c>
      <c r="M99" s="10">
        <f t="shared" si="14"/>
        <v>81.6455366473609</v>
      </c>
    </row>
    <row r="100" spans="1:13" ht="13.5">
      <c r="A100" s="17"/>
      <c r="B100" s="2" t="s">
        <v>133</v>
      </c>
      <c r="C100" s="2">
        <v>205000</v>
      </c>
      <c r="D100" s="2">
        <v>205</v>
      </c>
      <c r="E100" s="5">
        <v>34</v>
      </c>
      <c r="F100" s="7">
        <v>25</v>
      </c>
      <c r="G100" s="8">
        <f t="shared" si="10"/>
        <v>2730.7341268557507</v>
      </c>
      <c r="H100" s="8">
        <f t="shared" si="11"/>
        <v>46422.48015654776</v>
      </c>
      <c r="I100" s="7">
        <v>1000</v>
      </c>
      <c r="J100" s="7">
        <v>1000</v>
      </c>
      <c r="K100" s="8">
        <f t="shared" si="12"/>
        <v>366.20189060713506</v>
      </c>
      <c r="L100" s="9">
        <f t="shared" si="13"/>
        <v>0.5598004960054288</v>
      </c>
      <c r="M100" s="10">
        <f t="shared" si="14"/>
        <v>35.026484037028695</v>
      </c>
    </row>
    <row r="101" spans="1:13" ht="13.5">
      <c r="A101" s="17"/>
      <c r="B101" s="2" t="s">
        <v>134</v>
      </c>
      <c r="C101" s="2">
        <v>205000</v>
      </c>
      <c r="D101" s="2">
        <v>205</v>
      </c>
      <c r="E101" s="5">
        <v>42.7</v>
      </c>
      <c r="F101" s="7">
        <v>32.9</v>
      </c>
      <c r="G101" s="8">
        <f t="shared" si="10"/>
        <v>4949.606392781947</v>
      </c>
      <c r="H101" s="8">
        <f t="shared" si="11"/>
        <v>105674.09648589458</v>
      </c>
      <c r="I101" s="7">
        <v>1000</v>
      </c>
      <c r="J101" s="7">
        <v>1000</v>
      </c>
      <c r="K101" s="8">
        <f t="shared" si="12"/>
        <v>202.03626725921248</v>
      </c>
      <c r="L101" s="9">
        <f t="shared" si="13"/>
        <v>1.014669310520299</v>
      </c>
      <c r="M101" s="10">
        <f t="shared" si="14"/>
        <v>15.387084576395152</v>
      </c>
    </row>
    <row r="102" spans="1:13" ht="13.5">
      <c r="A102" s="17"/>
      <c r="B102" s="2" t="s">
        <v>135</v>
      </c>
      <c r="C102" s="2">
        <v>205000</v>
      </c>
      <c r="D102" s="2">
        <v>205</v>
      </c>
      <c r="E102" s="5">
        <v>48.6</v>
      </c>
      <c r="F102" s="7">
        <v>38.4</v>
      </c>
      <c r="G102" s="8">
        <f t="shared" si="10"/>
        <v>6877.340326786695</v>
      </c>
      <c r="H102" s="8">
        <f t="shared" si="11"/>
        <v>167119.3699409167</v>
      </c>
      <c r="I102" s="7">
        <v>1000</v>
      </c>
      <c r="J102" s="7">
        <v>1000</v>
      </c>
      <c r="K102" s="8">
        <f t="shared" si="12"/>
        <v>145.40504795219735</v>
      </c>
      <c r="L102" s="9">
        <f t="shared" si="13"/>
        <v>1.4098547669912724</v>
      </c>
      <c r="M102" s="10">
        <f t="shared" si="14"/>
        <v>9.729669641152087</v>
      </c>
    </row>
    <row r="103" spans="1:13" ht="13.5">
      <c r="A103" s="17"/>
      <c r="B103" s="2" t="s">
        <v>136</v>
      </c>
      <c r="C103" s="2">
        <v>205000</v>
      </c>
      <c r="D103" s="2">
        <v>205</v>
      </c>
      <c r="E103" s="5">
        <v>60.5</v>
      </c>
      <c r="F103" s="7">
        <v>49.5</v>
      </c>
      <c r="G103" s="8">
        <f t="shared" si="10"/>
        <v>11997.93869360027</v>
      </c>
      <c r="H103" s="8">
        <f t="shared" si="11"/>
        <v>362937.64548140817</v>
      </c>
      <c r="I103" s="7">
        <v>1000</v>
      </c>
      <c r="J103" s="7">
        <v>1000</v>
      </c>
      <c r="K103" s="8">
        <f t="shared" si="12"/>
        <v>83.3476504204345</v>
      </c>
      <c r="L103" s="9">
        <f t="shared" si="13"/>
        <v>2.4595774321880555</v>
      </c>
      <c r="M103" s="10">
        <f t="shared" si="14"/>
        <v>4.480153217519828</v>
      </c>
    </row>
    <row r="104" spans="1:13" ht="13.5">
      <c r="A104" s="17"/>
      <c r="B104" s="2" t="s">
        <v>137</v>
      </c>
      <c r="C104" s="2">
        <v>205000</v>
      </c>
      <c r="D104" s="2">
        <v>205</v>
      </c>
      <c r="E104" s="5">
        <v>76.3</v>
      </c>
      <c r="F104" s="7">
        <v>62.3</v>
      </c>
      <c r="G104" s="8">
        <f t="shared" si="10"/>
        <v>24225.444730904335</v>
      </c>
      <c r="H104" s="8">
        <f t="shared" si="11"/>
        <v>924200.7164840003</v>
      </c>
      <c r="I104" s="7">
        <v>1000</v>
      </c>
      <c r="J104" s="7">
        <v>1000</v>
      </c>
      <c r="K104" s="8">
        <f t="shared" si="12"/>
        <v>41.278911950140696</v>
      </c>
      <c r="L104" s="9">
        <f t="shared" si="13"/>
        <v>4.9662161698353895</v>
      </c>
      <c r="M104" s="10">
        <f t="shared" si="14"/>
        <v>1.759375675825665</v>
      </c>
    </row>
    <row r="105" spans="1:13" ht="13.5">
      <c r="A105" s="17"/>
      <c r="B105" s="2" t="s">
        <v>138</v>
      </c>
      <c r="C105" s="2">
        <v>205000</v>
      </c>
      <c r="D105" s="2">
        <v>205</v>
      </c>
      <c r="E105" s="5">
        <v>89.1</v>
      </c>
      <c r="F105" s="7">
        <v>73.9</v>
      </c>
      <c r="G105" s="8">
        <f t="shared" si="10"/>
        <v>36581.274241216204</v>
      </c>
      <c r="H105" s="8">
        <f t="shared" si="11"/>
        <v>1629695.7674461817</v>
      </c>
      <c r="I105" s="7">
        <v>1000</v>
      </c>
      <c r="J105" s="7">
        <v>1000</v>
      </c>
      <c r="K105" s="8">
        <f t="shared" si="12"/>
        <v>27.33639056436415</v>
      </c>
      <c r="L105" s="9">
        <f t="shared" si="13"/>
        <v>7.499161219449322</v>
      </c>
      <c r="M105" s="10">
        <f t="shared" si="14"/>
        <v>0.9977422121618773</v>
      </c>
    </row>
    <row r="106" spans="1:13" ht="13.5">
      <c r="A106" s="17"/>
      <c r="B106" s="2" t="s">
        <v>139</v>
      </c>
      <c r="C106" s="2">
        <v>205000</v>
      </c>
      <c r="D106" s="2">
        <v>205</v>
      </c>
      <c r="E106" s="5">
        <v>101.6</v>
      </c>
      <c r="F106" s="7">
        <v>85.4</v>
      </c>
      <c r="G106" s="8">
        <f t="shared" si="10"/>
        <v>51565.971722856586</v>
      </c>
      <c r="H106" s="8">
        <f t="shared" si="11"/>
        <v>2619551.3635211145</v>
      </c>
      <c r="I106" s="7">
        <v>1000</v>
      </c>
      <c r="J106" s="7">
        <v>1000</v>
      </c>
      <c r="K106" s="8">
        <f t="shared" si="12"/>
        <v>19.392633680492647</v>
      </c>
      <c r="L106" s="9">
        <f t="shared" si="13"/>
        <v>10.5710242031856</v>
      </c>
      <c r="M106" s="10">
        <f t="shared" si="14"/>
        <v>0.6207231829105898</v>
      </c>
    </row>
    <row r="107" spans="1:13" ht="13.5">
      <c r="A107" s="17"/>
      <c r="B107" s="2" t="s">
        <v>140</v>
      </c>
      <c r="C107" s="2">
        <v>205000</v>
      </c>
      <c r="D107" s="2">
        <v>205</v>
      </c>
      <c r="E107" s="5">
        <v>114.3</v>
      </c>
      <c r="F107" s="7">
        <v>97.1</v>
      </c>
      <c r="G107" s="8">
        <f t="shared" si="10"/>
        <v>70247.77066197094</v>
      </c>
      <c r="H107" s="8">
        <f t="shared" si="11"/>
        <v>4014660.093331639</v>
      </c>
      <c r="I107" s="7">
        <v>1000</v>
      </c>
      <c r="J107" s="7">
        <v>1000</v>
      </c>
      <c r="K107" s="8">
        <f t="shared" si="12"/>
        <v>14.235327193683545</v>
      </c>
      <c r="L107" s="9">
        <f t="shared" si="13"/>
        <v>14.400792985704042</v>
      </c>
      <c r="M107" s="10">
        <f t="shared" si="14"/>
        <v>0.40501965854180755</v>
      </c>
    </row>
    <row r="108" spans="1:13" ht="13.5">
      <c r="A108" s="17"/>
      <c r="B108" s="2" t="s">
        <v>141</v>
      </c>
      <c r="C108" s="2">
        <v>205000</v>
      </c>
      <c r="D108" s="2">
        <v>205</v>
      </c>
      <c r="E108" s="5">
        <v>139.8</v>
      </c>
      <c r="F108" s="7">
        <v>120.8</v>
      </c>
      <c r="G108" s="8">
        <f t="shared" si="10"/>
        <v>118697.62145358989</v>
      </c>
      <c r="H108" s="8">
        <f t="shared" si="11"/>
        <v>8296963.739605934</v>
      </c>
      <c r="I108" s="7">
        <v>1000</v>
      </c>
      <c r="J108" s="7">
        <v>1000</v>
      </c>
      <c r="K108" s="8">
        <f t="shared" si="12"/>
        <v>8.424768649563836</v>
      </c>
      <c r="L108" s="9">
        <f t="shared" si="13"/>
        <v>24.33301239798593</v>
      </c>
      <c r="M108" s="10">
        <f t="shared" si="14"/>
        <v>0.19597726483975567</v>
      </c>
    </row>
    <row r="109" spans="1:13" ht="13.5">
      <c r="A109" s="17"/>
      <c r="B109" s="2" t="s">
        <v>142</v>
      </c>
      <c r="C109" s="2">
        <v>205000</v>
      </c>
      <c r="D109" s="2">
        <v>205</v>
      </c>
      <c r="E109" s="5">
        <v>165.2</v>
      </c>
      <c r="F109" s="7">
        <v>143.2</v>
      </c>
      <c r="G109" s="8">
        <f t="shared" si="10"/>
        <v>192721.46329311442</v>
      </c>
      <c r="H109" s="8">
        <f t="shared" si="11"/>
        <v>15918792.86801125</v>
      </c>
      <c r="I109" s="7">
        <v>1000</v>
      </c>
      <c r="J109" s="7">
        <v>1000</v>
      </c>
      <c r="K109" s="8">
        <f t="shared" si="12"/>
        <v>5.1888356538632</v>
      </c>
      <c r="L109" s="9">
        <f t="shared" si="13"/>
        <v>39.507899975088456</v>
      </c>
      <c r="M109" s="10">
        <f t="shared" si="14"/>
        <v>0.10214444484858365</v>
      </c>
    </row>
    <row r="110" spans="1:13" ht="13.5">
      <c r="A110" s="17"/>
      <c r="B110" s="2" t="s">
        <v>143</v>
      </c>
      <c r="C110" s="2">
        <v>205000</v>
      </c>
      <c r="D110" s="2">
        <v>205</v>
      </c>
      <c r="E110" s="5">
        <v>216.3</v>
      </c>
      <c r="F110" s="7">
        <v>190.9</v>
      </c>
      <c r="G110" s="8">
        <f t="shared" si="10"/>
        <v>390712.16054636915</v>
      </c>
      <c r="H110" s="8">
        <f t="shared" si="11"/>
        <v>42255520.16308983</v>
      </c>
      <c r="I110" s="7">
        <v>1000</v>
      </c>
      <c r="J110" s="7">
        <v>1000</v>
      </c>
      <c r="K110" s="8">
        <f t="shared" si="12"/>
        <v>2.559428912070735</v>
      </c>
      <c r="L110" s="9">
        <f t="shared" si="13"/>
        <v>80.09599291200568</v>
      </c>
      <c r="M110" s="10">
        <f t="shared" si="14"/>
        <v>0.03848056428809332</v>
      </c>
    </row>
    <row r="111" spans="1:13" ht="13.5">
      <c r="A111" s="17"/>
      <c r="B111" s="2" t="s">
        <v>144</v>
      </c>
      <c r="C111" s="2">
        <v>205000</v>
      </c>
      <c r="D111" s="2">
        <v>205</v>
      </c>
      <c r="E111" s="5">
        <v>267.4</v>
      </c>
      <c r="F111" s="7">
        <v>237.2</v>
      </c>
      <c r="G111" s="8">
        <f t="shared" si="10"/>
        <v>714841.9296951538</v>
      </c>
      <c r="H111" s="8">
        <f t="shared" si="11"/>
        <v>95574366.00024205</v>
      </c>
      <c r="I111" s="7">
        <v>1000</v>
      </c>
      <c r="J111" s="7">
        <v>1000</v>
      </c>
      <c r="K111" s="8">
        <f t="shared" si="12"/>
        <v>1.3989106660635486</v>
      </c>
      <c r="L111" s="9">
        <f t="shared" si="13"/>
        <v>146.54259558750653</v>
      </c>
      <c r="M111" s="10">
        <f t="shared" si="14"/>
        <v>0.017013100146104902</v>
      </c>
    </row>
    <row r="112" spans="1:13" ht="13.5">
      <c r="A112" s="17"/>
      <c r="B112" s="2" t="s">
        <v>145</v>
      </c>
      <c r="C112" s="2">
        <v>205000</v>
      </c>
      <c r="D112" s="2">
        <v>205</v>
      </c>
      <c r="E112" s="5">
        <v>318.5</v>
      </c>
      <c r="F112" s="7">
        <v>283.7</v>
      </c>
      <c r="G112" s="8">
        <f t="shared" si="10"/>
        <v>1175194.7828452992</v>
      </c>
      <c r="H112" s="8">
        <f t="shared" si="11"/>
        <v>187149769.1681139</v>
      </c>
      <c r="I112" s="7">
        <v>1000</v>
      </c>
      <c r="J112" s="7">
        <v>1000</v>
      </c>
      <c r="K112" s="8">
        <f t="shared" si="12"/>
        <v>0.8509227700780547</v>
      </c>
      <c r="L112" s="9">
        <f t="shared" si="13"/>
        <v>240.91493048328633</v>
      </c>
      <c r="M112" s="10">
        <f t="shared" si="14"/>
        <v>0.008688315606213626</v>
      </c>
    </row>
    <row r="113" spans="1:13" ht="13.5">
      <c r="A113" s="17" t="s">
        <v>244</v>
      </c>
      <c r="B113" s="11" t="s">
        <v>184</v>
      </c>
      <c r="C113" s="2">
        <v>193000</v>
      </c>
      <c r="D113" s="2">
        <v>205</v>
      </c>
      <c r="E113" s="5">
        <v>10.5</v>
      </c>
      <c r="F113" s="7">
        <v>8.1</v>
      </c>
      <c r="G113" s="8">
        <f aca="true" t="shared" si="15" ref="G113:G166">PI()*(E113^4-F113^4)/(32*E113)</f>
        <v>73.40097859658285</v>
      </c>
      <c r="H113" s="8">
        <f aca="true" t="shared" si="16" ref="H113:H166">PI()*(E113^4-F113^4)/64</f>
        <v>385.35513763205995</v>
      </c>
      <c r="I113" s="7">
        <v>1000</v>
      </c>
      <c r="J113" s="7">
        <v>1000</v>
      </c>
      <c r="K113" s="8">
        <f aca="true" t="shared" si="17" ref="K113:K166">I113*J113/G113</f>
        <v>13623.796564022303</v>
      </c>
      <c r="L113" s="9">
        <f aca="true" t="shared" si="18" ref="L113:L166">D113/K113</f>
        <v>0.015047200612299484</v>
      </c>
      <c r="M113" s="10">
        <f aca="true" t="shared" si="19" ref="M113:M166">(J113*I113^3)/(3*C113*H113)</f>
        <v>4481.880603346428</v>
      </c>
    </row>
    <row r="114" spans="1:13" ht="13.5">
      <c r="A114" s="17"/>
      <c r="B114" s="11" t="s">
        <v>185</v>
      </c>
      <c r="C114" s="2">
        <v>193000</v>
      </c>
      <c r="D114" s="2">
        <v>205</v>
      </c>
      <c r="E114" s="5">
        <v>13.8</v>
      </c>
      <c r="F114" s="7">
        <v>10.5</v>
      </c>
      <c r="G114" s="8">
        <f t="shared" si="15"/>
        <v>171.53786740191288</v>
      </c>
      <c r="H114" s="8">
        <f t="shared" si="16"/>
        <v>1183.6112850731988</v>
      </c>
      <c r="I114" s="7">
        <v>1000</v>
      </c>
      <c r="J114" s="7">
        <v>1000</v>
      </c>
      <c r="K114" s="8">
        <f t="shared" si="17"/>
        <v>5829.616603877918</v>
      </c>
      <c r="L114" s="9">
        <f t="shared" si="18"/>
        <v>0.035165262817392136</v>
      </c>
      <c r="M114" s="10">
        <f t="shared" si="19"/>
        <v>1459.191660753903</v>
      </c>
    </row>
    <row r="115" spans="1:13" ht="13.5">
      <c r="A115" s="17"/>
      <c r="B115" s="11" t="s">
        <v>186</v>
      </c>
      <c r="C115" s="2">
        <v>193000</v>
      </c>
      <c r="D115" s="2">
        <v>205</v>
      </c>
      <c r="E115" s="5">
        <v>17.3</v>
      </c>
      <c r="F115" s="7">
        <v>14</v>
      </c>
      <c r="G115" s="8">
        <f t="shared" si="15"/>
        <v>290.31643903396554</v>
      </c>
      <c r="H115" s="8">
        <f t="shared" si="16"/>
        <v>2511.237197643802</v>
      </c>
      <c r="I115" s="7">
        <v>1000</v>
      </c>
      <c r="J115" s="7">
        <v>1000</v>
      </c>
      <c r="K115" s="8">
        <f t="shared" si="17"/>
        <v>3444.5173112742855</v>
      </c>
      <c r="L115" s="9">
        <f t="shared" si="18"/>
        <v>0.059514870001962934</v>
      </c>
      <c r="M115" s="10">
        <f t="shared" si="19"/>
        <v>687.7549115525643</v>
      </c>
    </row>
    <row r="116" spans="1:13" ht="13.5">
      <c r="A116" s="17"/>
      <c r="B116" s="11" t="s">
        <v>187</v>
      </c>
      <c r="C116" s="2">
        <v>193000</v>
      </c>
      <c r="D116" s="2">
        <v>205</v>
      </c>
      <c r="E116" s="5">
        <v>21.7</v>
      </c>
      <c r="F116" s="7">
        <v>17.5</v>
      </c>
      <c r="G116" s="8">
        <f t="shared" si="15"/>
        <v>578.8616536728765</v>
      </c>
      <c r="H116" s="8">
        <f t="shared" si="16"/>
        <v>6280.64894235071</v>
      </c>
      <c r="I116" s="7">
        <v>1000</v>
      </c>
      <c r="J116" s="7">
        <v>1000</v>
      </c>
      <c r="K116" s="8">
        <f t="shared" si="17"/>
        <v>1727.5284926113195</v>
      </c>
      <c r="L116" s="9">
        <f t="shared" si="18"/>
        <v>0.11866663900293968</v>
      </c>
      <c r="M116" s="10">
        <f t="shared" si="19"/>
        <v>274.99001020531495</v>
      </c>
    </row>
    <row r="117" spans="1:13" ht="13.5">
      <c r="A117" s="17"/>
      <c r="B117" s="11" t="s">
        <v>188</v>
      </c>
      <c r="C117" s="2">
        <v>193000</v>
      </c>
      <c r="D117" s="2">
        <v>205</v>
      </c>
      <c r="E117" s="5">
        <v>27.2</v>
      </c>
      <c r="F117" s="7">
        <v>23</v>
      </c>
      <c r="G117" s="8">
        <f t="shared" si="15"/>
        <v>965.5857750654308</v>
      </c>
      <c r="H117" s="8">
        <f t="shared" si="16"/>
        <v>13131.966540889858</v>
      </c>
      <c r="I117" s="7">
        <v>1000</v>
      </c>
      <c r="J117" s="7">
        <v>1000</v>
      </c>
      <c r="K117" s="8">
        <f t="shared" si="17"/>
        <v>1035.640774567373</v>
      </c>
      <c r="L117" s="9">
        <f t="shared" si="18"/>
        <v>0.19794508388841334</v>
      </c>
      <c r="M117" s="10">
        <f t="shared" si="19"/>
        <v>131.5199601959988</v>
      </c>
    </row>
    <row r="118" spans="1:13" ht="13.5">
      <c r="A118" s="17"/>
      <c r="B118" s="11" t="s">
        <v>189</v>
      </c>
      <c r="C118" s="2">
        <v>193000</v>
      </c>
      <c r="D118" s="2">
        <v>205</v>
      </c>
      <c r="E118" s="7">
        <v>34</v>
      </c>
      <c r="F118" s="7">
        <v>28.4</v>
      </c>
      <c r="G118" s="8">
        <f t="shared" si="15"/>
        <v>1980.2341098312556</v>
      </c>
      <c r="H118" s="8">
        <f t="shared" si="16"/>
        <v>33663.97986713135</v>
      </c>
      <c r="I118" s="7">
        <v>1000</v>
      </c>
      <c r="J118" s="7">
        <v>1000</v>
      </c>
      <c r="K118" s="8">
        <f t="shared" si="17"/>
        <v>504.9907963080256</v>
      </c>
      <c r="L118" s="9">
        <f t="shared" si="18"/>
        <v>0.4059479925154074</v>
      </c>
      <c r="M118" s="10">
        <f t="shared" si="19"/>
        <v>51.304561242306775</v>
      </c>
    </row>
    <row r="119" spans="1:13" ht="13.5">
      <c r="A119" s="17"/>
      <c r="B119" s="11" t="s">
        <v>190</v>
      </c>
      <c r="C119" s="2">
        <v>193000</v>
      </c>
      <c r="D119" s="2">
        <v>205</v>
      </c>
      <c r="E119" s="7">
        <v>42.7</v>
      </c>
      <c r="F119" s="7">
        <v>37.1</v>
      </c>
      <c r="G119" s="8">
        <f t="shared" si="15"/>
        <v>3287.548730707225</v>
      </c>
      <c r="H119" s="8">
        <f t="shared" si="16"/>
        <v>70189.16540059926</v>
      </c>
      <c r="I119" s="7">
        <v>1000</v>
      </c>
      <c r="J119" s="7">
        <v>1000</v>
      </c>
      <c r="K119" s="8">
        <f t="shared" si="17"/>
        <v>304.1780006664351</v>
      </c>
      <c r="L119" s="9">
        <f t="shared" si="18"/>
        <v>0.6739474897949811</v>
      </c>
      <c r="M119" s="10">
        <f t="shared" si="19"/>
        <v>24.60658574433308</v>
      </c>
    </row>
    <row r="120" spans="1:13" ht="13.5">
      <c r="A120" s="17"/>
      <c r="B120" s="11" t="s">
        <v>191</v>
      </c>
      <c r="C120" s="2">
        <v>193000</v>
      </c>
      <c r="D120" s="2">
        <v>205</v>
      </c>
      <c r="E120" s="7">
        <v>48.6</v>
      </c>
      <c r="F120" s="7">
        <v>43</v>
      </c>
      <c r="G120" s="8">
        <f t="shared" si="15"/>
        <v>4363.432297098445</v>
      </c>
      <c r="H120" s="8">
        <f t="shared" si="16"/>
        <v>106031.40481949222</v>
      </c>
      <c r="I120" s="7">
        <v>1000</v>
      </c>
      <c r="J120" s="7">
        <v>1000</v>
      </c>
      <c r="K120" s="8">
        <f t="shared" si="17"/>
        <v>229.17738420393752</v>
      </c>
      <c r="L120" s="9">
        <f t="shared" si="18"/>
        <v>0.8945036209051812</v>
      </c>
      <c r="M120" s="10">
        <f t="shared" si="19"/>
        <v>16.28871860835252</v>
      </c>
    </row>
    <row r="121" spans="1:13" ht="13.5">
      <c r="A121" s="17"/>
      <c r="B121" s="11" t="s">
        <v>192</v>
      </c>
      <c r="C121" s="2">
        <v>193000</v>
      </c>
      <c r="D121" s="2">
        <v>205</v>
      </c>
      <c r="E121" s="7">
        <v>60.5</v>
      </c>
      <c r="F121" s="7">
        <v>54.9</v>
      </c>
      <c r="G121" s="8">
        <f t="shared" si="15"/>
        <v>6999.088361799557</v>
      </c>
      <c r="H121" s="8">
        <f t="shared" si="16"/>
        <v>211722.4229444366</v>
      </c>
      <c r="I121" s="7">
        <v>1000</v>
      </c>
      <c r="J121" s="7">
        <v>1000</v>
      </c>
      <c r="K121" s="8">
        <f t="shared" si="17"/>
        <v>142.87575014167803</v>
      </c>
      <c r="L121" s="9">
        <f t="shared" si="18"/>
        <v>1.434813114168909</v>
      </c>
      <c r="M121" s="10">
        <f t="shared" si="19"/>
        <v>8.157453011985783</v>
      </c>
    </row>
    <row r="122" spans="1:13" ht="13.5">
      <c r="A122" s="17"/>
      <c r="B122" s="11" t="s">
        <v>193</v>
      </c>
      <c r="C122" s="2">
        <v>193000</v>
      </c>
      <c r="D122" s="2">
        <v>205</v>
      </c>
      <c r="E122" s="7">
        <v>76.3</v>
      </c>
      <c r="F122" s="7">
        <v>70.3</v>
      </c>
      <c r="G122" s="8">
        <f t="shared" si="15"/>
        <v>12182.190591106157</v>
      </c>
      <c r="H122" s="8">
        <f t="shared" si="16"/>
        <v>464750.57105069986</v>
      </c>
      <c r="I122" s="7">
        <v>1000</v>
      </c>
      <c r="J122" s="7">
        <v>1000</v>
      </c>
      <c r="K122" s="8">
        <f t="shared" si="17"/>
        <v>82.08704276306999</v>
      </c>
      <c r="L122" s="9">
        <f t="shared" si="18"/>
        <v>2.497349071176762</v>
      </c>
      <c r="M122" s="10">
        <f t="shared" si="19"/>
        <v>3.7162207522378936</v>
      </c>
    </row>
    <row r="123" spans="1:13" ht="13.5">
      <c r="A123" s="17"/>
      <c r="B123" s="11" t="s">
        <v>194</v>
      </c>
      <c r="C123" s="2">
        <v>193000</v>
      </c>
      <c r="D123" s="2">
        <v>205</v>
      </c>
      <c r="E123" s="7">
        <v>89.1</v>
      </c>
      <c r="F123" s="7">
        <v>83.1</v>
      </c>
      <c r="G123" s="8">
        <f t="shared" si="15"/>
        <v>16899.343023984846</v>
      </c>
      <c r="H123" s="8">
        <f t="shared" si="16"/>
        <v>752865.7317185248</v>
      </c>
      <c r="I123" s="7">
        <v>1000</v>
      </c>
      <c r="J123" s="7">
        <v>1000</v>
      </c>
      <c r="K123" s="8">
        <f t="shared" si="17"/>
        <v>59.173897978206796</v>
      </c>
      <c r="L123" s="9">
        <f t="shared" si="18"/>
        <v>3.4643653199168933</v>
      </c>
      <c r="M123" s="10">
        <f t="shared" si="19"/>
        <v>2.294055425806978</v>
      </c>
    </row>
    <row r="124" spans="1:13" ht="13.5">
      <c r="A124" s="17"/>
      <c r="B124" s="11" t="s">
        <v>195</v>
      </c>
      <c r="C124" s="2">
        <v>193000</v>
      </c>
      <c r="D124" s="2">
        <v>205</v>
      </c>
      <c r="E124" s="7">
        <v>101.6</v>
      </c>
      <c r="F124" s="7">
        <v>95.6</v>
      </c>
      <c r="G124" s="8">
        <f t="shared" si="15"/>
        <v>22251.02544839977</v>
      </c>
      <c r="H124" s="8">
        <f t="shared" si="16"/>
        <v>1130352.0927787083</v>
      </c>
      <c r="I124" s="7">
        <v>1000</v>
      </c>
      <c r="J124" s="7">
        <v>1000</v>
      </c>
      <c r="K124" s="8">
        <f t="shared" si="17"/>
        <v>44.94174896878369</v>
      </c>
      <c r="L124" s="9">
        <f t="shared" si="18"/>
        <v>4.561460216921953</v>
      </c>
      <c r="M124" s="10">
        <f t="shared" si="19"/>
        <v>1.5279449012274657</v>
      </c>
    </row>
    <row r="125" spans="1:13" ht="13.5">
      <c r="A125" s="17"/>
      <c r="B125" s="11" t="s">
        <v>196</v>
      </c>
      <c r="C125" s="2">
        <v>193000</v>
      </c>
      <c r="D125" s="2">
        <v>205</v>
      </c>
      <c r="E125" s="7">
        <v>114.3</v>
      </c>
      <c r="F125" s="7">
        <v>108.3</v>
      </c>
      <c r="G125" s="8">
        <f t="shared" si="15"/>
        <v>28442.371922007784</v>
      </c>
      <c r="H125" s="8">
        <f t="shared" si="16"/>
        <v>1625481.5553427448</v>
      </c>
      <c r="I125" s="7">
        <v>1000</v>
      </c>
      <c r="J125" s="7">
        <v>1000</v>
      </c>
      <c r="K125" s="8">
        <f t="shared" si="17"/>
        <v>35.15881174545195</v>
      </c>
      <c r="L125" s="9">
        <f t="shared" si="18"/>
        <v>5.830686244011596</v>
      </c>
      <c r="M125" s="10">
        <f t="shared" si="19"/>
        <v>1.0625255703924905</v>
      </c>
    </row>
    <row r="126" spans="1:13" ht="13.5">
      <c r="A126" s="17"/>
      <c r="B126" s="11" t="s">
        <v>197</v>
      </c>
      <c r="C126" s="2">
        <v>193000</v>
      </c>
      <c r="D126" s="2">
        <v>205</v>
      </c>
      <c r="E126" s="7">
        <v>139.8</v>
      </c>
      <c r="F126" s="7">
        <v>133</v>
      </c>
      <c r="G126" s="8">
        <f t="shared" si="15"/>
        <v>48503.65861853532</v>
      </c>
      <c r="H126" s="8">
        <f t="shared" si="16"/>
        <v>3390405.7374356193</v>
      </c>
      <c r="I126" s="7">
        <v>1000</v>
      </c>
      <c r="J126" s="7">
        <v>1000</v>
      </c>
      <c r="K126" s="8">
        <f t="shared" si="17"/>
        <v>20.617001448584688</v>
      </c>
      <c r="L126" s="9">
        <f t="shared" si="18"/>
        <v>9.943250016799741</v>
      </c>
      <c r="M126" s="10">
        <f t="shared" si="19"/>
        <v>0.5094126929065872</v>
      </c>
    </row>
    <row r="127" spans="1:13" ht="13.5">
      <c r="A127" s="17"/>
      <c r="B127" s="11" t="s">
        <v>198</v>
      </c>
      <c r="C127" s="2">
        <v>193000</v>
      </c>
      <c r="D127" s="2">
        <v>205</v>
      </c>
      <c r="E127" s="7">
        <v>165.2</v>
      </c>
      <c r="F127" s="7">
        <v>158.4</v>
      </c>
      <c r="G127" s="8">
        <f t="shared" si="15"/>
        <v>68499.28477358702</v>
      </c>
      <c r="H127" s="8">
        <f t="shared" si="16"/>
        <v>5658040.922298287</v>
      </c>
      <c r="I127" s="7">
        <v>1000</v>
      </c>
      <c r="J127" s="7">
        <v>1000</v>
      </c>
      <c r="K127" s="8">
        <f t="shared" si="17"/>
        <v>14.598692574752182</v>
      </c>
      <c r="L127" s="9">
        <f t="shared" si="18"/>
        <v>14.04235337858534</v>
      </c>
      <c r="M127" s="10">
        <f t="shared" si="19"/>
        <v>0.3052497746961277</v>
      </c>
    </row>
    <row r="128" spans="1:13" ht="13.5">
      <c r="A128" s="17"/>
      <c r="B128" s="11" t="s">
        <v>199</v>
      </c>
      <c r="C128" s="2">
        <v>193000</v>
      </c>
      <c r="D128" s="2">
        <v>205</v>
      </c>
      <c r="E128" s="7">
        <v>216.3</v>
      </c>
      <c r="F128" s="7">
        <v>208.3</v>
      </c>
      <c r="G128" s="8">
        <f t="shared" si="15"/>
        <v>139026.46493285263</v>
      </c>
      <c r="H128" s="8">
        <f t="shared" si="16"/>
        <v>15035712.182488011</v>
      </c>
      <c r="I128" s="7">
        <v>1000</v>
      </c>
      <c r="J128" s="7">
        <v>1000</v>
      </c>
      <c r="K128" s="8">
        <f t="shared" si="17"/>
        <v>7.192875115417649</v>
      </c>
      <c r="L128" s="9">
        <f t="shared" si="18"/>
        <v>28.50042531123479</v>
      </c>
      <c r="M128" s="10">
        <f t="shared" si="19"/>
        <v>0.11486756967618614</v>
      </c>
    </row>
    <row r="129" spans="1:13" ht="13.5">
      <c r="A129" s="17"/>
      <c r="B129" s="11" t="s">
        <v>200</v>
      </c>
      <c r="C129" s="2">
        <v>193000</v>
      </c>
      <c r="D129" s="2">
        <v>205</v>
      </c>
      <c r="E129" s="7">
        <v>267.4</v>
      </c>
      <c r="F129" s="7">
        <v>259.4</v>
      </c>
      <c r="G129" s="8">
        <f t="shared" si="15"/>
        <v>214751.3611214413</v>
      </c>
      <c r="H129" s="8">
        <f t="shared" si="16"/>
        <v>28712256.981936697</v>
      </c>
      <c r="I129" s="7">
        <v>1000</v>
      </c>
      <c r="J129" s="7">
        <v>1000</v>
      </c>
      <c r="K129" s="8">
        <f t="shared" si="17"/>
        <v>4.656547901619598</v>
      </c>
      <c r="L129" s="9">
        <f t="shared" si="18"/>
        <v>44.024029029895466</v>
      </c>
      <c r="M129" s="10">
        <f t="shared" si="19"/>
        <v>0.060152558464476556</v>
      </c>
    </row>
    <row r="130" spans="1:13" ht="13.5">
      <c r="A130" s="17"/>
      <c r="B130" s="11" t="s">
        <v>201</v>
      </c>
      <c r="C130" s="2">
        <v>193000</v>
      </c>
      <c r="D130" s="2">
        <v>205</v>
      </c>
      <c r="E130" s="7">
        <v>318.5</v>
      </c>
      <c r="F130" s="7">
        <v>309.5</v>
      </c>
      <c r="G130" s="8">
        <f t="shared" si="15"/>
        <v>343614.1901563765</v>
      </c>
      <c r="H130" s="8">
        <f t="shared" si="16"/>
        <v>54720559.78240296</v>
      </c>
      <c r="I130" s="7">
        <v>1000</v>
      </c>
      <c r="J130" s="7">
        <v>1000</v>
      </c>
      <c r="K130" s="8">
        <f t="shared" si="17"/>
        <v>2.910240696243967</v>
      </c>
      <c r="L130" s="9">
        <f t="shared" si="18"/>
        <v>70.44090898205718</v>
      </c>
      <c r="M130" s="10">
        <f t="shared" si="19"/>
        <v>0.03156246433919757</v>
      </c>
    </row>
    <row r="131" spans="1:13" ht="13.5">
      <c r="A131" s="17"/>
      <c r="B131" s="2" t="s">
        <v>202</v>
      </c>
      <c r="C131" s="2">
        <v>193000</v>
      </c>
      <c r="D131" s="2">
        <v>205</v>
      </c>
      <c r="E131" s="5">
        <v>10.5</v>
      </c>
      <c r="F131" s="7">
        <v>7.5</v>
      </c>
      <c r="G131" s="8">
        <f t="shared" si="15"/>
        <v>84.06565341793402</v>
      </c>
      <c r="H131" s="8">
        <f t="shared" si="16"/>
        <v>441.3446804441536</v>
      </c>
      <c r="I131" s="7">
        <v>1000</v>
      </c>
      <c r="J131" s="7">
        <v>1000</v>
      </c>
      <c r="K131" s="8">
        <f t="shared" si="17"/>
        <v>11895.464548743596</v>
      </c>
      <c r="L131" s="9">
        <f t="shared" si="18"/>
        <v>0.017233458950676475</v>
      </c>
      <c r="M131" s="10">
        <f t="shared" si="19"/>
        <v>3913.303577183517</v>
      </c>
    </row>
    <row r="132" spans="1:13" ht="13.5">
      <c r="A132" s="17"/>
      <c r="B132" s="2" t="s">
        <v>203</v>
      </c>
      <c r="C132" s="2">
        <v>193000</v>
      </c>
      <c r="D132" s="2">
        <v>205</v>
      </c>
      <c r="E132" s="5">
        <v>13.8</v>
      </c>
      <c r="F132" s="7">
        <v>9.8</v>
      </c>
      <c r="G132" s="8">
        <f t="shared" si="15"/>
        <v>192.3920447124052</v>
      </c>
      <c r="H132" s="8">
        <f t="shared" si="16"/>
        <v>1327.505108515596</v>
      </c>
      <c r="I132" s="7">
        <v>1000</v>
      </c>
      <c r="J132" s="7">
        <v>1000</v>
      </c>
      <c r="K132" s="8">
        <f t="shared" si="17"/>
        <v>5197.72011100998</v>
      </c>
      <c r="L132" s="9">
        <f t="shared" si="18"/>
        <v>0.03944036916604307</v>
      </c>
      <c r="M132" s="10">
        <f t="shared" si="19"/>
        <v>1301.0237818853047</v>
      </c>
    </row>
    <row r="133" spans="1:13" ht="13.5">
      <c r="A133" s="17"/>
      <c r="B133" s="2" t="s">
        <v>204</v>
      </c>
      <c r="C133" s="2">
        <v>193000</v>
      </c>
      <c r="D133" s="2">
        <v>205</v>
      </c>
      <c r="E133" s="5">
        <v>17.3</v>
      </c>
      <c r="F133" s="7">
        <v>13.3</v>
      </c>
      <c r="G133" s="8">
        <f t="shared" si="15"/>
        <v>330.7549555452562</v>
      </c>
      <c r="H133" s="8">
        <f t="shared" si="16"/>
        <v>2861.0303654664663</v>
      </c>
      <c r="I133" s="7">
        <v>1000</v>
      </c>
      <c r="J133" s="7">
        <v>1000</v>
      </c>
      <c r="K133" s="8">
        <f t="shared" si="17"/>
        <v>3023.3862962127955</v>
      </c>
      <c r="L133" s="9">
        <f t="shared" si="18"/>
        <v>0.06780476588677753</v>
      </c>
      <c r="M133" s="10">
        <f t="shared" si="19"/>
        <v>603.6691317924657</v>
      </c>
    </row>
    <row r="134" spans="1:13" ht="13.5">
      <c r="A134" s="17"/>
      <c r="B134" s="2" t="s">
        <v>205</v>
      </c>
      <c r="C134" s="2">
        <v>193000</v>
      </c>
      <c r="D134" s="2">
        <v>205</v>
      </c>
      <c r="E134" s="5">
        <v>21.7</v>
      </c>
      <c r="F134" s="7">
        <v>16.7</v>
      </c>
      <c r="G134" s="8">
        <f t="shared" si="15"/>
        <v>651.2912460300153</v>
      </c>
      <c r="H134" s="8">
        <f t="shared" si="16"/>
        <v>7066.510019425666</v>
      </c>
      <c r="I134" s="7">
        <v>1000</v>
      </c>
      <c r="J134" s="7">
        <v>1000</v>
      </c>
      <c r="K134" s="8">
        <f t="shared" si="17"/>
        <v>1535.4113940507566</v>
      </c>
      <c r="L134" s="9">
        <f t="shared" si="18"/>
        <v>0.13351470543615312</v>
      </c>
      <c r="M134" s="10">
        <f t="shared" si="19"/>
        <v>244.4085852854129</v>
      </c>
    </row>
    <row r="135" spans="1:13" ht="13.5">
      <c r="A135" s="17"/>
      <c r="B135" s="2" t="s">
        <v>206</v>
      </c>
      <c r="C135" s="2">
        <v>193000</v>
      </c>
      <c r="D135" s="2">
        <v>205</v>
      </c>
      <c r="E135" s="5">
        <v>27.2</v>
      </c>
      <c r="F135" s="7">
        <v>22.2</v>
      </c>
      <c r="G135" s="8">
        <f t="shared" si="15"/>
        <v>1098.95091079973</v>
      </c>
      <c r="H135" s="8">
        <f t="shared" si="16"/>
        <v>14945.732386876329</v>
      </c>
      <c r="I135" s="7">
        <v>1000</v>
      </c>
      <c r="J135" s="7">
        <v>1000</v>
      </c>
      <c r="K135" s="8">
        <f t="shared" si="17"/>
        <v>909.9587526364381</v>
      </c>
      <c r="L135" s="9">
        <f t="shared" si="18"/>
        <v>0.22528493671394467</v>
      </c>
      <c r="M135" s="10">
        <f t="shared" si="19"/>
        <v>115.55912229965942</v>
      </c>
    </row>
    <row r="136" spans="1:13" ht="13.5">
      <c r="A136" s="17"/>
      <c r="B136" s="2" t="s">
        <v>207</v>
      </c>
      <c r="C136" s="2">
        <v>193000</v>
      </c>
      <c r="D136" s="2">
        <v>205</v>
      </c>
      <c r="E136" s="7">
        <v>34</v>
      </c>
      <c r="F136" s="7">
        <v>28</v>
      </c>
      <c r="G136" s="8">
        <f t="shared" si="15"/>
        <v>2083.8461270612884</v>
      </c>
      <c r="H136" s="8">
        <f t="shared" si="16"/>
        <v>35425.384160041904</v>
      </c>
      <c r="I136" s="7">
        <v>1000</v>
      </c>
      <c r="J136" s="7">
        <v>1000</v>
      </c>
      <c r="K136" s="8">
        <f t="shared" si="17"/>
        <v>479.8818813989085</v>
      </c>
      <c r="L136" s="9">
        <f t="shared" si="18"/>
        <v>0.4271884560475641</v>
      </c>
      <c r="M136" s="10">
        <f t="shared" si="19"/>
        <v>48.7536199734744</v>
      </c>
    </row>
    <row r="137" spans="1:13" ht="13.5">
      <c r="A137" s="17"/>
      <c r="B137" s="2" t="s">
        <v>208</v>
      </c>
      <c r="C137" s="2">
        <v>193000</v>
      </c>
      <c r="D137" s="2">
        <v>205</v>
      </c>
      <c r="E137" s="7">
        <v>42.7</v>
      </c>
      <c r="F137" s="7">
        <v>36.7</v>
      </c>
      <c r="G137" s="8">
        <f t="shared" si="15"/>
        <v>3472.3835803517964</v>
      </c>
      <c r="H137" s="8">
        <f t="shared" si="16"/>
        <v>74135.38944051086</v>
      </c>
      <c r="I137" s="7">
        <v>1000</v>
      </c>
      <c r="J137" s="7">
        <v>1000</v>
      </c>
      <c r="K137" s="8">
        <f t="shared" si="17"/>
        <v>287.98661693322697</v>
      </c>
      <c r="L137" s="9">
        <f t="shared" si="18"/>
        <v>0.7118386339721183</v>
      </c>
      <c r="M137" s="10">
        <f t="shared" si="19"/>
        <v>23.296778094609294</v>
      </c>
    </row>
    <row r="138" spans="1:13" ht="13.5">
      <c r="A138" s="17"/>
      <c r="B138" s="2" t="s">
        <v>209</v>
      </c>
      <c r="C138" s="2">
        <v>193000</v>
      </c>
      <c r="D138" s="2">
        <v>205</v>
      </c>
      <c r="E138" s="7">
        <v>48.6</v>
      </c>
      <c r="F138" s="7">
        <v>42.6</v>
      </c>
      <c r="G138" s="8">
        <f t="shared" si="15"/>
        <v>4616.842675813511</v>
      </c>
      <c r="H138" s="8">
        <f t="shared" si="16"/>
        <v>112189.27702226832</v>
      </c>
      <c r="I138" s="7">
        <v>1000</v>
      </c>
      <c r="J138" s="7">
        <v>1000</v>
      </c>
      <c r="K138" s="8">
        <f t="shared" si="17"/>
        <v>216.59824044660454</v>
      </c>
      <c r="L138" s="9">
        <f t="shared" si="18"/>
        <v>0.9464527485417699</v>
      </c>
      <c r="M138" s="10">
        <f t="shared" si="19"/>
        <v>15.39465947721732</v>
      </c>
    </row>
    <row r="139" spans="1:13" ht="13.5">
      <c r="A139" s="17"/>
      <c r="B139" s="2" t="s">
        <v>210</v>
      </c>
      <c r="C139" s="2">
        <v>193000</v>
      </c>
      <c r="D139" s="2">
        <v>205</v>
      </c>
      <c r="E139" s="7">
        <v>60.5</v>
      </c>
      <c r="F139" s="7">
        <v>53.5</v>
      </c>
      <c r="G139" s="8">
        <f t="shared" si="15"/>
        <v>8446.202680922243</v>
      </c>
      <c r="H139" s="8">
        <f t="shared" si="16"/>
        <v>255497.63109789783</v>
      </c>
      <c r="I139" s="7">
        <v>1000</v>
      </c>
      <c r="J139" s="7">
        <v>1000</v>
      </c>
      <c r="K139" s="8">
        <f t="shared" si="17"/>
        <v>118.39640105472934</v>
      </c>
      <c r="L139" s="9">
        <f t="shared" si="18"/>
        <v>1.7314715495890598</v>
      </c>
      <c r="M139" s="10">
        <f t="shared" si="19"/>
        <v>6.759811076648503</v>
      </c>
    </row>
    <row r="140" spans="1:13" ht="13.5">
      <c r="A140" s="17"/>
      <c r="B140" s="2" t="s">
        <v>211</v>
      </c>
      <c r="C140" s="2">
        <v>193000</v>
      </c>
      <c r="D140" s="2">
        <v>205</v>
      </c>
      <c r="E140" s="7">
        <v>76.3</v>
      </c>
      <c r="F140" s="7">
        <v>69.3</v>
      </c>
      <c r="G140" s="8">
        <f t="shared" si="15"/>
        <v>13932.536565577155</v>
      </c>
      <c r="H140" s="8">
        <f t="shared" si="16"/>
        <v>531526.2699767684</v>
      </c>
      <c r="I140" s="7">
        <v>1000</v>
      </c>
      <c r="J140" s="7">
        <v>1000</v>
      </c>
      <c r="K140" s="8">
        <f t="shared" si="17"/>
        <v>71.7744392984893</v>
      </c>
      <c r="L140" s="9">
        <f t="shared" si="18"/>
        <v>2.8561699959433167</v>
      </c>
      <c r="M140" s="10">
        <f t="shared" si="19"/>
        <v>3.24935156418235</v>
      </c>
    </row>
    <row r="141" spans="1:13" ht="13.5">
      <c r="A141" s="17"/>
      <c r="B141" s="2" t="s">
        <v>212</v>
      </c>
      <c r="C141" s="2">
        <v>193000</v>
      </c>
      <c r="D141" s="2">
        <v>205</v>
      </c>
      <c r="E141" s="7">
        <v>89.1</v>
      </c>
      <c r="F141" s="7">
        <v>81.1</v>
      </c>
      <c r="G141" s="8">
        <f t="shared" si="15"/>
        <v>21778.06506422529</v>
      </c>
      <c r="H141" s="8">
        <f t="shared" si="16"/>
        <v>970212.7986112367</v>
      </c>
      <c r="I141" s="7">
        <v>1000</v>
      </c>
      <c r="J141" s="7">
        <v>1000</v>
      </c>
      <c r="K141" s="8">
        <f t="shared" si="17"/>
        <v>45.91776161247193</v>
      </c>
      <c r="L141" s="9">
        <f t="shared" si="18"/>
        <v>4.4645033381661845</v>
      </c>
      <c r="M141" s="10">
        <f t="shared" si="19"/>
        <v>1.780141139371916</v>
      </c>
    </row>
    <row r="142" spans="1:13" ht="13.5">
      <c r="A142" s="17"/>
      <c r="B142" s="2" t="s">
        <v>213</v>
      </c>
      <c r="C142" s="2">
        <v>193000</v>
      </c>
      <c r="D142" s="2">
        <v>205</v>
      </c>
      <c r="E142" s="7">
        <v>101.6</v>
      </c>
      <c r="F142" s="7">
        <v>93.6</v>
      </c>
      <c r="G142" s="8">
        <f t="shared" si="15"/>
        <v>28796.152916808405</v>
      </c>
      <c r="H142" s="8">
        <f t="shared" si="16"/>
        <v>1462844.568173867</v>
      </c>
      <c r="I142" s="7">
        <v>1000</v>
      </c>
      <c r="J142" s="7">
        <v>1000</v>
      </c>
      <c r="K142" s="8">
        <f t="shared" si="17"/>
        <v>34.72686101122546</v>
      </c>
      <c r="L142" s="9">
        <f t="shared" si="18"/>
        <v>5.903211347945723</v>
      </c>
      <c r="M142" s="10">
        <f t="shared" si="19"/>
        <v>1.1806556583855363</v>
      </c>
    </row>
    <row r="143" spans="1:13" ht="13.5">
      <c r="A143" s="17"/>
      <c r="B143" s="2" t="s">
        <v>214</v>
      </c>
      <c r="C143" s="2">
        <v>193000</v>
      </c>
      <c r="D143" s="2">
        <v>205</v>
      </c>
      <c r="E143" s="7">
        <v>114.3</v>
      </c>
      <c r="F143" s="7">
        <v>106.3</v>
      </c>
      <c r="G143" s="8">
        <f t="shared" si="15"/>
        <v>36931.84110905931</v>
      </c>
      <c r="H143" s="8">
        <f t="shared" si="16"/>
        <v>2110654.719382739</v>
      </c>
      <c r="I143" s="7">
        <v>1000</v>
      </c>
      <c r="J143" s="7">
        <v>1000</v>
      </c>
      <c r="K143" s="8">
        <f t="shared" si="17"/>
        <v>27.076906267602837</v>
      </c>
      <c r="L143" s="9">
        <f t="shared" si="18"/>
        <v>7.571027427357158</v>
      </c>
      <c r="M143" s="10">
        <f t="shared" si="19"/>
        <v>0.8182843460336883</v>
      </c>
    </row>
    <row r="144" spans="1:13" ht="13.5">
      <c r="A144" s="17"/>
      <c r="B144" s="2" t="s">
        <v>215</v>
      </c>
      <c r="C144" s="2">
        <v>193000</v>
      </c>
      <c r="D144" s="2">
        <v>205</v>
      </c>
      <c r="E144" s="7">
        <v>139.8</v>
      </c>
      <c r="F144" s="7">
        <v>129.8</v>
      </c>
      <c r="G144" s="8">
        <f t="shared" si="15"/>
        <v>68900.04242954067</v>
      </c>
      <c r="H144" s="8">
        <f t="shared" si="16"/>
        <v>4816112.965824893</v>
      </c>
      <c r="I144" s="7">
        <v>1000</v>
      </c>
      <c r="J144" s="7">
        <v>1000</v>
      </c>
      <c r="K144" s="8">
        <f t="shared" si="17"/>
        <v>14.513779160914613</v>
      </c>
      <c r="L144" s="9">
        <f t="shared" si="18"/>
        <v>14.124508698055838</v>
      </c>
      <c r="M144" s="10">
        <f t="shared" si="19"/>
        <v>0.3586119613490433</v>
      </c>
    </row>
    <row r="145" spans="1:13" ht="13.5">
      <c r="A145" s="17"/>
      <c r="B145" s="2" t="s">
        <v>216</v>
      </c>
      <c r="C145" s="2">
        <v>193000</v>
      </c>
      <c r="D145" s="2">
        <v>205</v>
      </c>
      <c r="E145" s="7">
        <v>165.2</v>
      </c>
      <c r="F145" s="7">
        <v>155.2</v>
      </c>
      <c r="G145" s="8">
        <f t="shared" si="15"/>
        <v>97827.3365205225</v>
      </c>
      <c r="H145" s="8">
        <f t="shared" si="16"/>
        <v>8080537.996595158</v>
      </c>
      <c r="I145" s="7">
        <v>1000</v>
      </c>
      <c r="J145" s="7">
        <v>1000</v>
      </c>
      <c r="K145" s="8">
        <f t="shared" si="17"/>
        <v>10.222091652165314</v>
      </c>
      <c r="L145" s="9">
        <f t="shared" si="18"/>
        <v>20.05460398670711</v>
      </c>
      <c r="M145" s="10">
        <f t="shared" si="19"/>
        <v>0.21373771368698044</v>
      </c>
    </row>
    <row r="146" spans="1:13" ht="13.5">
      <c r="A146" s="17"/>
      <c r="B146" s="2" t="s">
        <v>217</v>
      </c>
      <c r="C146" s="2">
        <v>193000</v>
      </c>
      <c r="D146" s="2">
        <v>205</v>
      </c>
      <c r="E146" s="7">
        <v>216.3</v>
      </c>
      <c r="F146" s="7">
        <v>203.3</v>
      </c>
      <c r="G146" s="8">
        <f t="shared" si="15"/>
        <v>218162.3683589778</v>
      </c>
      <c r="H146" s="8">
        <f t="shared" si="16"/>
        <v>23594260.13802345</v>
      </c>
      <c r="I146" s="7">
        <v>1000</v>
      </c>
      <c r="J146" s="7">
        <v>1000</v>
      </c>
      <c r="K146" s="8">
        <f t="shared" si="17"/>
        <v>4.583741951107435</v>
      </c>
      <c r="L146" s="9">
        <f t="shared" si="18"/>
        <v>44.723285513590454</v>
      </c>
      <c r="M146" s="10">
        <f t="shared" si="19"/>
        <v>0.07320067281828771</v>
      </c>
    </row>
    <row r="147" spans="1:13" ht="13.5">
      <c r="A147" s="17"/>
      <c r="B147" s="2" t="s">
        <v>218</v>
      </c>
      <c r="C147" s="2">
        <v>193000</v>
      </c>
      <c r="D147" s="2">
        <v>205</v>
      </c>
      <c r="E147" s="7">
        <v>267.4</v>
      </c>
      <c r="F147" s="7">
        <v>254.4</v>
      </c>
      <c r="G147" s="8">
        <f t="shared" si="15"/>
        <v>339260.6996329539</v>
      </c>
      <c r="H147" s="8">
        <f t="shared" si="16"/>
        <v>45359155.540925935</v>
      </c>
      <c r="I147" s="7">
        <v>1000</v>
      </c>
      <c r="J147" s="7">
        <v>1000</v>
      </c>
      <c r="K147" s="8">
        <f t="shared" si="17"/>
        <v>2.94758573887839</v>
      </c>
      <c r="L147" s="9">
        <f t="shared" si="18"/>
        <v>69.54844342475555</v>
      </c>
      <c r="M147" s="10">
        <f t="shared" si="19"/>
        <v>0.03807645217721719</v>
      </c>
    </row>
    <row r="148" spans="1:13" ht="13.5">
      <c r="A148" s="17"/>
      <c r="B148" s="2" t="s">
        <v>219</v>
      </c>
      <c r="C148" s="2">
        <v>193000</v>
      </c>
      <c r="D148" s="2">
        <v>205</v>
      </c>
      <c r="E148" s="7">
        <v>318.5</v>
      </c>
      <c r="F148" s="7">
        <v>305.5</v>
      </c>
      <c r="G148" s="8">
        <f t="shared" si="15"/>
        <v>487019.1499945184</v>
      </c>
      <c r="H148" s="8">
        <f t="shared" si="16"/>
        <v>77557799.63662705</v>
      </c>
      <c r="I148" s="7">
        <v>1000</v>
      </c>
      <c r="J148" s="7">
        <v>1000</v>
      </c>
      <c r="K148" s="8">
        <f t="shared" si="17"/>
        <v>2.0533073494363734</v>
      </c>
      <c r="L148" s="9">
        <f t="shared" si="18"/>
        <v>99.83892574887626</v>
      </c>
      <c r="M148" s="10">
        <f t="shared" si="19"/>
        <v>0.022268756009645528</v>
      </c>
    </row>
    <row r="149" spans="1:13" ht="13.5">
      <c r="A149" s="17"/>
      <c r="B149" s="11" t="s">
        <v>221</v>
      </c>
      <c r="C149" s="2">
        <v>193000</v>
      </c>
      <c r="D149" s="2">
        <v>205</v>
      </c>
      <c r="E149" s="5">
        <v>10.5</v>
      </c>
      <c r="F149" s="7">
        <v>7.1</v>
      </c>
      <c r="G149" s="8">
        <f t="shared" si="15"/>
        <v>89.88970243877398</v>
      </c>
      <c r="H149" s="8">
        <f t="shared" si="16"/>
        <v>471.9209378035634</v>
      </c>
      <c r="I149" s="7">
        <v>1000</v>
      </c>
      <c r="J149" s="7">
        <v>1000</v>
      </c>
      <c r="K149" s="8">
        <f t="shared" si="17"/>
        <v>11124.744802455252</v>
      </c>
      <c r="L149" s="9">
        <f t="shared" si="18"/>
        <v>0.018427388999948665</v>
      </c>
      <c r="M149" s="10">
        <f t="shared" si="19"/>
        <v>3659.756493940374</v>
      </c>
    </row>
    <row r="150" spans="1:13" ht="13.5">
      <c r="A150" s="17"/>
      <c r="B150" s="11" t="s">
        <v>222</v>
      </c>
      <c r="C150" s="2">
        <v>193000</v>
      </c>
      <c r="D150" s="2">
        <v>205</v>
      </c>
      <c r="E150" s="5">
        <v>13.8</v>
      </c>
      <c r="F150" s="7">
        <v>9.4</v>
      </c>
      <c r="G150" s="8">
        <f t="shared" si="15"/>
        <v>202.46699576148276</v>
      </c>
      <c r="H150" s="8">
        <f t="shared" si="16"/>
        <v>1397.0222707542312</v>
      </c>
      <c r="I150" s="7">
        <v>1000</v>
      </c>
      <c r="J150" s="7">
        <v>1000</v>
      </c>
      <c r="K150" s="8">
        <f t="shared" si="17"/>
        <v>4939.076594874035</v>
      </c>
      <c r="L150" s="9">
        <f t="shared" si="18"/>
        <v>0.041505734131103963</v>
      </c>
      <c r="M150" s="10">
        <f t="shared" si="19"/>
        <v>1236.2835961237604</v>
      </c>
    </row>
    <row r="151" spans="1:13" ht="13.5">
      <c r="A151" s="17"/>
      <c r="B151" s="11" t="s">
        <v>223</v>
      </c>
      <c r="C151" s="2">
        <v>193000</v>
      </c>
      <c r="D151" s="2">
        <v>205</v>
      </c>
      <c r="E151" s="5">
        <v>17.3</v>
      </c>
      <c r="F151" s="7">
        <v>12.7</v>
      </c>
      <c r="G151" s="8">
        <f t="shared" si="15"/>
        <v>360.6931985655228</v>
      </c>
      <c r="H151" s="8">
        <f t="shared" si="16"/>
        <v>3119.996167591772</v>
      </c>
      <c r="I151" s="7">
        <v>1000</v>
      </c>
      <c r="J151" s="7">
        <v>1000</v>
      </c>
      <c r="K151" s="8">
        <f t="shared" si="17"/>
        <v>2772.4393029228195</v>
      </c>
      <c r="L151" s="9">
        <f t="shared" si="18"/>
        <v>0.07394210570593217</v>
      </c>
      <c r="M151" s="10">
        <f t="shared" si="19"/>
        <v>553.5634096903809</v>
      </c>
    </row>
    <row r="152" spans="1:13" ht="13.5">
      <c r="A152" s="17"/>
      <c r="B152" s="11" t="s">
        <v>224</v>
      </c>
      <c r="C152" s="2">
        <v>193000</v>
      </c>
      <c r="D152" s="2">
        <v>205</v>
      </c>
      <c r="E152" s="5">
        <v>21.7</v>
      </c>
      <c r="F152" s="7">
        <v>16.1</v>
      </c>
      <c r="G152" s="8">
        <f t="shared" si="15"/>
        <v>699.201475027317</v>
      </c>
      <c r="H152" s="8">
        <f t="shared" si="16"/>
        <v>7586.3360040463895</v>
      </c>
      <c r="I152" s="7">
        <v>1000</v>
      </c>
      <c r="J152" s="7">
        <v>1000</v>
      </c>
      <c r="K152" s="8">
        <f t="shared" si="17"/>
        <v>1430.2029325108779</v>
      </c>
      <c r="L152" s="9">
        <f t="shared" si="18"/>
        <v>0.14333630238059997</v>
      </c>
      <c r="M152" s="10">
        <f t="shared" si="19"/>
        <v>227.6613790678156</v>
      </c>
    </row>
    <row r="153" spans="1:13" ht="13.5">
      <c r="A153" s="17"/>
      <c r="B153" s="11" t="s">
        <v>225</v>
      </c>
      <c r="C153" s="2">
        <v>193000</v>
      </c>
      <c r="D153" s="2">
        <v>205</v>
      </c>
      <c r="E153" s="5">
        <v>27.2</v>
      </c>
      <c r="F153" s="7">
        <v>21.4</v>
      </c>
      <c r="G153" s="8">
        <f t="shared" si="15"/>
        <v>1218.651596887457</v>
      </c>
      <c r="H153" s="8">
        <f t="shared" si="16"/>
        <v>16573.661717669413</v>
      </c>
      <c r="I153" s="7">
        <v>1000</v>
      </c>
      <c r="J153" s="7">
        <v>1000</v>
      </c>
      <c r="K153" s="8">
        <f t="shared" si="17"/>
        <v>820.5790749005604</v>
      </c>
      <c r="L153" s="9">
        <f t="shared" si="18"/>
        <v>0.24982357736192867</v>
      </c>
      <c r="M153" s="10">
        <f t="shared" si="19"/>
        <v>104.20845713966276</v>
      </c>
    </row>
    <row r="154" spans="1:13" ht="13.5">
      <c r="A154" s="17"/>
      <c r="B154" s="11" t="s">
        <v>226</v>
      </c>
      <c r="C154" s="2">
        <v>193000</v>
      </c>
      <c r="D154" s="2">
        <v>205</v>
      </c>
      <c r="E154" s="7">
        <v>34</v>
      </c>
      <c r="F154" s="7">
        <v>27.2</v>
      </c>
      <c r="G154" s="8">
        <f t="shared" si="15"/>
        <v>2278.1535587659905</v>
      </c>
      <c r="H154" s="8">
        <f t="shared" si="16"/>
        <v>38728.61049902184</v>
      </c>
      <c r="I154" s="7">
        <v>1000</v>
      </c>
      <c r="J154" s="7">
        <v>1000</v>
      </c>
      <c r="K154" s="8">
        <f t="shared" si="17"/>
        <v>438.951973255776</v>
      </c>
      <c r="L154" s="9">
        <f t="shared" si="18"/>
        <v>0.46702147954702805</v>
      </c>
      <c r="M154" s="10">
        <f t="shared" si="19"/>
        <v>44.59534422998842</v>
      </c>
    </row>
    <row r="155" spans="1:13" ht="13.5">
      <c r="A155" s="17"/>
      <c r="B155" s="11" t="s">
        <v>227</v>
      </c>
      <c r="C155" s="2">
        <v>193000</v>
      </c>
      <c r="D155" s="2">
        <v>205</v>
      </c>
      <c r="E155" s="7">
        <v>42.7</v>
      </c>
      <c r="F155" s="7">
        <v>35.5</v>
      </c>
      <c r="G155" s="8">
        <f t="shared" si="15"/>
        <v>3991.727218300459</v>
      </c>
      <c r="H155" s="8">
        <f t="shared" si="16"/>
        <v>85223.3761107148</v>
      </c>
      <c r="I155" s="7">
        <v>1000</v>
      </c>
      <c r="J155" s="7">
        <v>1000</v>
      </c>
      <c r="K155" s="8">
        <f t="shared" si="17"/>
        <v>250.51812043052527</v>
      </c>
      <c r="L155" s="9">
        <f t="shared" si="18"/>
        <v>0.818304079751594</v>
      </c>
      <c r="M155" s="10">
        <f t="shared" si="19"/>
        <v>20.265750966135208</v>
      </c>
    </row>
    <row r="156" spans="1:13" ht="13.5">
      <c r="A156" s="17"/>
      <c r="B156" s="11" t="s">
        <v>228</v>
      </c>
      <c r="C156" s="2">
        <v>193000</v>
      </c>
      <c r="D156" s="2">
        <v>205</v>
      </c>
      <c r="E156" s="7">
        <v>48.6</v>
      </c>
      <c r="F156" s="7">
        <v>41.2</v>
      </c>
      <c r="G156" s="8">
        <f t="shared" si="15"/>
        <v>5449.209798722779</v>
      </c>
      <c r="H156" s="8">
        <f t="shared" si="16"/>
        <v>132415.79810896353</v>
      </c>
      <c r="I156" s="7">
        <v>1000</v>
      </c>
      <c r="J156" s="7">
        <v>1000</v>
      </c>
      <c r="K156" s="8">
        <f t="shared" si="17"/>
        <v>183.51284625421954</v>
      </c>
      <c r="L156" s="9">
        <f t="shared" si="18"/>
        <v>1.1170880087381698</v>
      </c>
      <c r="M156" s="10">
        <f t="shared" si="19"/>
        <v>13.043124320647884</v>
      </c>
    </row>
    <row r="157" spans="1:13" ht="13.5">
      <c r="A157" s="17"/>
      <c r="B157" s="11" t="s">
        <v>229</v>
      </c>
      <c r="C157" s="2">
        <v>193000</v>
      </c>
      <c r="D157" s="2">
        <v>205</v>
      </c>
      <c r="E157" s="7">
        <v>60.5</v>
      </c>
      <c r="F157" s="7">
        <v>52.7</v>
      </c>
      <c r="G157" s="8">
        <f t="shared" si="15"/>
        <v>9223.706811273914</v>
      </c>
      <c r="H157" s="8">
        <f t="shared" si="16"/>
        <v>279017.13104103593</v>
      </c>
      <c r="I157" s="7">
        <v>1000</v>
      </c>
      <c r="J157" s="7">
        <v>1000</v>
      </c>
      <c r="K157" s="8">
        <f t="shared" si="17"/>
        <v>108.41628213699552</v>
      </c>
      <c r="L157" s="9">
        <f t="shared" si="18"/>
        <v>1.8908598963111525</v>
      </c>
      <c r="M157" s="10">
        <f t="shared" si="19"/>
        <v>6.189998837379667</v>
      </c>
    </row>
    <row r="158" spans="1:13" ht="13.5">
      <c r="A158" s="17"/>
      <c r="B158" s="11" t="s">
        <v>230</v>
      </c>
      <c r="C158" s="2">
        <v>193000</v>
      </c>
      <c r="D158" s="2">
        <v>205</v>
      </c>
      <c r="E158" s="7">
        <v>76.3</v>
      </c>
      <c r="F158" s="7">
        <v>65.9</v>
      </c>
      <c r="G158" s="8">
        <f t="shared" si="15"/>
        <v>19341.68527843266</v>
      </c>
      <c r="H158" s="8">
        <f t="shared" si="16"/>
        <v>737885.2933722059</v>
      </c>
      <c r="I158" s="7">
        <v>1000</v>
      </c>
      <c r="J158" s="7">
        <v>1000</v>
      </c>
      <c r="K158" s="8">
        <f t="shared" si="17"/>
        <v>51.70180289899921</v>
      </c>
      <c r="L158" s="9">
        <f t="shared" si="18"/>
        <v>3.965045482078695</v>
      </c>
      <c r="M158" s="10">
        <f t="shared" si="19"/>
        <v>2.34062900055907</v>
      </c>
    </row>
    <row r="159" spans="1:13" ht="13.5">
      <c r="A159" s="17"/>
      <c r="B159" s="11" t="s">
        <v>231</v>
      </c>
      <c r="C159" s="2">
        <v>193000</v>
      </c>
      <c r="D159" s="2">
        <v>205</v>
      </c>
      <c r="E159" s="7">
        <v>89.1</v>
      </c>
      <c r="F159" s="7">
        <v>78.1</v>
      </c>
      <c r="G159" s="8">
        <f t="shared" si="15"/>
        <v>28449.155562536038</v>
      </c>
      <c r="H159" s="8">
        <f t="shared" si="16"/>
        <v>1267409.8803109804</v>
      </c>
      <c r="I159" s="7">
        <v>1000</v>
      </c>
      <c r="J159" s="7">
        <v>1000</v>
      </c>
      <c r="K159" s="8">
        <f t="shared" si="17"/>
        <v>35.15042820170291</v>
      </c>
      <c r="L159" s="9">
        <f t="shared" si="18"/>
        <v>5.832076890319888</v>
      </c>
      <c r="M159" s="10">
        <f t="shared" si="19"/>
        <v>1.3627128394558874</v>
      </c>
    </row>
    <row r="160" spans="1:13" ht="13.5">
      <c r="A160" s="17"/>
      <c r="B160" s="11" t="s">
        <v>232</v>
      </c>
      <c r="C160" s="2">
        <v>193000</v>
      </c>
      <c r="D160" s="2">
        <v>205</v>
      </c>
      <c r="E160" s="7">
        <v>101.6</v>
      </c>
      <c r="F160" s="7">
        <v>90.2</v>
      </c>
      <c r="G160" s="8">
        <f t="shared" si="15"/>
        <v>38999.44254464773</v>
      </c>
      <c r="H160" s="8">
        <f t="shared" si="16"/>
        <v>1981171.6812681046</v>
      </c>
      <c r="I160" s="7">
        <v>1000</v>
      </c>
      <c r="J160" s="7">
        <v>1000</v>
      </c>
      <c r="K160" s="8">
        <f t="shared" si="17"/>
        <v>25.64139215208448</v>
      </c>
      <c r="L160" s="9">
        <f t="shared" si="18"/>
        <v>7.994885721652785</v>
      </c>
      <c r="M160" s="10">
        <f t="shared" si="19"/>
        <v>0.8717647910490692</v>
      </c>
    </row>
    <row r="161" spans="1:13" ht="13.5">
      <c r="A161" s="17"/>
      <c r="B161" s="11" t="s">
        <v>233</v>
      </c>
      <c r="C161" s="2">
        <v>193000</v>
      </c>
      <c r="D161" s="2">
        <v>205</v>
      </c>
      <c r="E161" s="7">
        <v>114.3</v>
      </c>
      <c r="F161" s="7">
        <v>102.3</v>
      </c>
      <c r="G161" s="8">
        <f t="shared" si="15"/>
        <v>52530.46303125757</v>
      </c>
      <c r="H161" s="8">
        <f t="shared" si="16"/>
        <v>3002115.96223637</v>
      </c>
      <c r="I161" s="7">
        <v>1000</v>
      </c>
      <c r="J161" s="7">
        <v>1000</v>
      </c>
      <c r="K161" s="8">
        <f t="shared" si="17"/>
        <v>19.03657311006307</v>
      </c>
      <c r="L161" s="9">
        <f t="shared" si="18"/>
        <v>10.768744921407801</v>
      </c>
      <c r="M161" s="10">
        <f t="shared" si="19"/>
        <v>0.5752994682678547</v>
      </c>
    </row>
    <row r="162" spans="1:13" ht="13.5">
      <c r="A162" s="17"/>
      <c r="B162" s="11" t="s">
        <v>234</v>
      </c>
      <c r="C162" s="2">
        <v>193000</v>
      </c>
      <c r="D162" s="2">
        <v>205</v>
      </c>
      <c r="E162" s="7">
        <v>139.8</v>
      </c>
      <c r="F162" s="7">
        <v>126.6</v>
      </c>
      <c r="G162" s="8">
        <f t="shared" si="15"/>
        <v>87842.41654872555</v>
      </c>
      <c r="H162" s="8">
        <f t="shared" si="16"/>
        <v>6140184.916755917</v>
      </c>
      <c r="I162" s="7">
        <v>1000</v>
      </c>
      <c r="J162" s="7">
        <v>1000</v>
      </c>
      <c r="K162" s="8">
        <f t="shared" si="17"/>
        <v>11.384021971268371</v>
      </c>
      <c r="L162" s="9">
        <f t="shared" si="18"/>
        <v>18.00769539248874</v>
      </c>
      <c r="M162" s="10">
        <f t="shared" si="19"/>
        <v>0.2812807334254553</v>
      </c>
    </row>
    <row r="163" spans="1:13" ht="13.5">
      <c r="A163" s="17"/>
      <c r="B163" s="11" t="s">
        <v>235</v>
      </c>
      <c r="C163" s="2">
        <v>193000</v>
      </c>
      <c r="D163" s="2">
        <v>205</v>
      </c>
      <c r="E163" s="7">
        <v>165.2</v>
      </c>
      <c r="F163" s="7">
        <v>151</v>
      </c>
      <c r="G163" s="8">
        <f t="shared" si="15"/>
        <v>133662.2538600349</v>
      </c>
      <c r="H163" s="8">
        <f t="shared" si="16"/>
        <v>11040502.168838881</v>
      </c>
      <c r="I163" s="7">
        <v>1000</v>
      </c>
      <c r="J163" s="7">
        <v>1000</v>
      </c>
      <c r="K163" s="8">
        <f t="shared" si="17"/>
        <v>7.481543750168654</v>
      </c>
      <c r="L163" s="9">
        <f t="shared" si="18"/>
        <v>27.40076204130715</v>
      </c>
      <c r="M163" s="10">
        <f t="shared" si="19"/>
        <v>0.1564345253812546</v>
      </c>
    </row>
    <row r="164" spans="1:13" ht="13.5">
      <c r="A164" s="17"/>
      <c r="B164" s="11" t="s">
        <v>236</v>
      </c>
      <c r="C164" s="2">
        <v>193000</v>
      </c>
      <c r="D164" s="2">
        <v>205</v>
      </c>
      <c r="E164" s="7">
        <v>216.3</v>
      </c>
      <c r="F164" s="7">
        <v>199.9</v>
      </c>
      <c r="G164" s="8">
        <f t="shared" si="15"/>
        <v>268743.05809268216</v>
      </c>
      <c r="H164" s="8">
        <f t="shared" si="16"/>
        <v>29064561.732723575</v>
      </c>
      <c r="I164" s="7">
        <v>1000</v>
      </c>
      <c r="J164" s="7">
        <v>1000</v>
      </c>
      <c r="K164" s="8">
        <f t="shared" si="17"/>
        <v>3.7210263479815255</v>
      </c>
      <c r="L164" s="9">
        <f t="shared" si="18"/>
        <v>55.09232690899984</v>
      </c>
      <c r="M164" s="10">
        <f t="shared" si="19"/>
        <v>0.05942342198845117</v>
      </c>
    </row>
    <row r="165" spans="1:13" ht="13.5">
      <c r="A165" s="17"/>
      <c r="B165" s="11" t="s">
        <v>237</v>
      </c>
      <c r="C165" s="2">
        <v>193000</v>
      </c>
      <c r="D165" s="2">
        <v>205</v>
      </c>
      <c r="E165" s="7">
        <v>267.4</v>
      </c>
      <c r="F165" s="7">
        <v>248.8</v>
      </c>
      <c r="G165" s="8">
        <f t="shared" si="15"/>
        <v>470260.9736225222</v>
      </c>
      <c r="H165" s="8">
        <f t="shared" si="16"/>
        <v>62873892.173331216</v>
      </c>
      <c r="I165" s="7">
        <v>1000</v>
      </c>
      <c r="J165" s="7">
        <v>1000</v>
      </c>
      <c r="K165" s="8">
        <f t="shared" si="17"/>
        <v>2.1264788194027315</v>
      </c>
      <c r="L165" s="9">
        <f t="shared" si="18"/>
        <v>96.40349959261704</v>
      </c>
      <c r="M165" s="10">
        <f t="shared" si="19"/>
        <v>0.027469521244075316</v>
      </c>
    </row>
    <row r="166" spans="1:13" ht="13.5">
      <c r="A166" s="17"/>
      <c r="B166" s="11" t="s">
        <v>238</v>
      </c>
      <c r="C166" s="2">
        <v>193000</v>
      </c>
      <c r="D166" s="2">
        <v>205</v>
      </c>
      <c r="E166" s="7">
        <v>318.5</v>
      </c>
      <c r="F166" s="7">
        <v>297.9</v>
      </c>
      <c r="G166" s="8">
        <f t="shared" si="15"/>
        <v>744389.7075979352</v>
      </c>
      <c r="H166" s="8">
        <f t="shared" si="16"/>
        <v>118544060.93497118</v>
      </c>
      <c r="I166" s="7">
        <v>1000</v>
      </c>
      <c r="J166" s="7">
        <v>1000</v>
      </c>
      <c r="K166" s="8">
        <f t="shared" si="17"/>
        <v>1.3433823571082026</v>
      </c>
      <c r="L166" s="9">
        <f t="shared" si="18"/>
        <v>152.59989005757672</v>
      </c>
      <c r="M166" s="10">
        <f t="shared" si="19"/>
        <v>0.014569398948636096</v>
      </c>
    </row>
  </sheetData>
  <mergeCells count="7">
    <mergeCell ref="A39:A112"/>
    <mergeCell ref="A113:A166"/>
    <mergeCell ref="B37:B38"/>
    <mergeCell ref="A11:A20"/>
    <mergeCell ref="A5:A10"/>
    <mergeCell ref="A3:A4"/>
    <mergeCell ref="A37:A38"/>
  </mergeCells>
  <printOptions/>
  <pageMargins left="0.75" right="0.75" top="1" bottom="1" header="0.512" footer="0.512"/>
  <pageSetup orientation="portrait" paperSize="9" r:id="rId9"/>
  <drawing r:id="rId8"/>
  <legacyDrawing r:id="rId7"/>
  <oleObjects>
    <oleObject progId="Equation.3" shapeId="306615" r:id="rId1"/>
    <oleObject progId="Equation.3" shapeId="306616" r:id="rId2"/>
    <oleObject progId="Equation.3" shapeId="312015" r:id="rId3"/>
    <oleObject progId="Equation.3" shapeId="312016" r:id="rId4"/>
    <oleObject progId="Equation.3" shapeId="1093372" r:id="rId5"/>
    <oleObject progId="Equation.3" shapeId="1093373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8"/>
    </sheetView>
  </sheetViews>
  <sheetFormatPr defaultColWidth="9.00390625" defaultRowHeight="13.5"/>
  <cols>
    <col min="2" max="2" width="34.625" style="0" customWidth="1"/>
  </cols>
  <sheetData>
    <row r="1" spans="1:6" ht="27">
      <c r="A1" s="13" t="s">
        <v>26</v>
      </c>
      <c r="B1" s="2" t="s">
        <v>24</v>
      </c>
      <c r="C1" s="2" t="s">
        <v>8</v>
      </c>
      <c r="D1" s="2" t="s">
        <v>5</v>
      </c>
      <c r="E1" s="2" t="s">
        <v>3</v>
      </c>
      <c r="F1" s="2" t="s">
        <v>21</v>
      </c>
    </row>
    <row r="2" spans="1:6" ht="13.5">
      <c r="A2" s="13"/>
      <c r="B2" s="2" t="s">
        <v>25</v>
      </c>
      <c r="C2" s="2" t="s">
        <v>2</v>
      </c>
      <c r="D2" s="2" t="s">
        <v>2</v>
      </c>
      <c r="E2" s="2" t="s">
        <v>4</v>
      </c>
      <c r="F2" s="2" t="s">
        <v>22</v>
      </c>
    </row>
    <row r="3" spans="1:6" ht="13.5">
      <c r="A3" s="13" t="s">
        <v>27</v>
      </c>
      <c r="B3" s="2" t="s">
        <v>20</v>
      </c>
      <c r="C3" s="2">
        <v>520</v>
      </c>
      <c r="D3" s="2">
        <v>205</v>
      </c>
      <c r="E3" s="2">
        <v>40</v>
      </c>
      <c r="F3" s="2">
        <v>193</v>
      </c>
    </row>
    <row r="4" spans="1:6" ht="13.5">
      <c r="A4" s="13"/>
      <c r="B4" s="2" t="s">
        <v>10</v>
      </c>
      <c r="C4" s="2">
        <v>400</v>
      </c>
      <c r="D4" s="2">
        <v>235</v>
      </c>
      <c r="E4" s="2">
        <v>20</v>
      </c>
      <c r="F4" s="2">
        <v>205</v>
      </c>
    </row>
    <row r="5" spans="1:6" ht="13.5">
      <c r="A5" s="13"/>
      <c r="B5" s="2" t="s">
        <v>11</v>
      </c>
      <c r="C5" s="2">
        <v>400</v>
      </c>
      <c r="D5" s="2">
        <v>245</v>
      </c>
      <c r="E5" s="2">
        <v>28</v>
      </c>
      <c r="F5" s="2">
        <v>205</v>
      </c>
    </row>
    <row r="6" spans="1:6" ht="13.5">
      <c r="A6" s="13"/>
      <c r="B6" s="2" t="s">
        <v>12</v>
      </c>
      <c r="C6" s="2">
        <v>570</v>
      </c>
      <c r="D6" s="2">
        <v>345</v>
      </c>
      <c r="E6" s="2">
        <v>22</v>
      </c>
      <c r="F6" s="2">
        <v>205</v>
      </c>
    </row>
    <row r="7" spans="1:6" ht="13.5">
      <c r="A7" s="13"/>
      <c r="B7" s="2" t="s">
        <v>13</v>
      </c>
      <c r="C7" s="2">
        <v>690</v>
      </c>
      <c r="D7" s="2">
        <v>490</v>
      </c>
      <c r="E7" s="2">
        <v>17</v>
      </c>
      <c r="F7" s="2">
        <v>205</v>
      </c>
    </row>
    <row r="8" spans="1:6" ht="13.5">
      <c r="A8" s="13"/>
      <c r="B8" s="2" t="s">
        <v>14</v>
      </c>
      <c r="C8" s="2">
        <v>270</v>
      </c>
      <c r="D8" s="2" t="s">
        <v>15</v>
      </c>
      <c r="E8" s="2">
        <v>32</v>
      </c>
      <c r="F8" s="2">
        <v>205</v>
      </c>
    </row>
    <row r="9" spans="1:6" ht="13.5">
      <c r="A9" s="13" t="s">
        <v>28</v>
      </c>
      <c r="B9" s="2" t="s">
        <v>9</v>
      </c>
      <c r="C9" s="2">
        <v>520</v>
      </c>
      <c r="D9" s="2">
        <v>205</v>
      </c>
      <c r="E9" s="2">
        <v>35</v>
      </c>
      <c r="F9" s="2">
        <v>193</v>
      </c>
    </row>
    <row r="10" spans="1:6" ht="13.5">
      <c r="A10" s="13"/>
      <c r="B10" s="2" t="s">
        <v>1</v>
      </c>
      <c r="C10" s="2">
        <v>290</v>
      </c>
      <c r="D10" s="2" t="s">
        <v>15</v>
      </c>
      <c r="E10" s="2">
        <v>30</v>
      </c>
      <c r="F10" s="2">
        <v>205</v>
      </c>
    </row>
    <row r="11" spans="1:6" ht="13.5">
      <c r="A11" s="13"/>
      <c r="B11" s="2" t="s">
        <v>6</v>
      </c>
      <c r="C11" s="2">
        <v>370</v>
      </c>
      <c r="D11" s="2">
        <v>215</v>
      </c>
      <c r="E11" s="2">
        <v>30</v>
      </c>
      <c r="F11" s="2">
        <v>205</v>
      </c>
    </row>
    <row r="12" spans="1:6" ht="13.5">
      <c r="A12" s="13"/>
      <c r="B12" s="2" t="s">
        <v>7</v>
      </c>
      <c r="C12" s="2">
        <v>410</v>
      </c>
      <c r="D12" s="2">
        <v>245</v>
      </c>
      <c r="E12" s="2">
        <v>25</v>
      </c>
      <c r="F12" s="2">
        <v>205</v>
      </c>
    </row>
    <row r="13" spans="1:6" ht="13.5">
      <c r="A13" s="13"/>
      <c r="B13" s="2" t="s">
        <v>0</v>
      </c>
      <c r="C13" s="2">
        <v>441</v>
      </c>
      <c r="D13" s="2">
        <v>196</v>
      </c>
      <c r="E13" s="2">
        <v>35</v>
      </c>
      <c r="F13" s="2">
        <v>205</v>
      </c>
    </row>
    <row r="14" spans="1:6" ht="13.5">
      <c r="A14" s="13"/>
      <c r="B14" s="2" t="s">
        <v>29</v>
      </c>
      <c r="C14" s="2">
        <v>370</v>
      </c>
      <c r="D14" s="2">
        <v>215</v>
      </c>
      <c r="E14" s="2">
        <v>25</v>
      </c>
      <c r="F14" s="2">
        <v>205</v>
      </c>
    </row>
    <row r="15" spans="1:6" ht="13.5">
      <c r="A15" s="13"/>
      <c r="B15" s="2" t="s">
        <v>17</v>
      </c>
      <c r="C15" s="2">
        <v>290</v>
      </c>
      <c r="D15" s="2" t="s">
        <v>15</v>
      </c>
      <c r="E15" s="2">
        <v>15</v>
      </c>
      <c r="F15" s="2">
        <v>205</v>
      </c>
    </row>
    <row r="16" spans="1:6" ht="13.5">
      <c r="A16" s="13"/>
      <c r="B16" s="2" t="s">
        <v>18</v>
      </c>
      <c r="C16" s="2">
        <v>370</v>
      </c>
      <c r="D16" s="2">
        <v>215</v>
      </c>
      <c r="E16" s="2">
        <v>10</v>
      </c>
      <c r="F16" s="2">
        <v>205</v>
      </c>
    </row>
    <row r="17" spans="1:6" ht="13.5">
      <c r="A17" s="13"/>
      <c r="B17" s="2" t="s">
        <v>16</v>
      </c>
      <c r="C17" s="2">
        <v>400</v>
      </c>
      <c r="D17" s="2">
        <v>245</v>
      </c>
      <c r="E17" s="2">
        <v>23</v>
      </c>
      <c r="F17" s="2">
        <v>205</v>
      </c>
    </row>
    <row r="18" spans="1:6" ht="13.5">
      <c r="A18" s="13"/>
      <c r="B18" s="2" t="s">
        <v>19</v>
      </c>
      <c r="C18" s="2">
        <v>490</v>
      </c>
      <c r="D18" s="2">
        <v>325</v>
      </c>
      <c r="E18" s="2">
        <v>23</v>
      </c>
      <c r="F18" s="2">
        <v>205</v>
      </c>
    </row>
  </sheetData>
  <mergeCells count="3">
    <mergeCell ref="A1:A2"/>
    <mergeCell ref="A3:A8"/>
    <mergeCell ref="A9:A1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55"/>
  <sheetViews>
    <sheetView workbookViewId="0" topLeftCell="A17">
      <selection activeCell="K38" sqref="K38:K55"/>
    </sheetView>
  </sheetViews>
  <sheetFormatPr defaultColWidth="9.00390625" defaultRowHeight="13.5"/>
  <cols>
    <col min="1" max="1" width="28.375" style="0" customWidth="1"/>
    <col min="2" max="2" width="19.625" style="0" customWidth="1"/>
  </cols>
  <sheetData>
    <row r="4" ht="13.5">
      <c r="E4" t="s">
        <v>147</v>
      </c>
    </row>
    <row r="5" spans="5:15" ht="13.5">
      <c r="E5" t="s">
        <v>148</v>
      </c>
      <c r="G5" t="s">
        <v>149</v>
      </c>
      <c r="H5" t="s">
        <v>150</v>
      </c>
      <c r="I5" t="s">
        <v>151</v>
      </c>
      <c r="L5" t="s">
        <v>152</v>
      </c>
      <c r="O5" t="s">
        <v>153</v>
      </c>
    </row>
    <row r="6" spans="5:16" ht="13.5">
      <c r="E6" t="s">
        <v>154</v>
      </c>
      <c r="F6" t="s">
        <v>155</v>
      </c>
      <c r="I6" t="s">
        <v>156</v>
      </c>
      <c r="J6" t="s">
        <v>157</v>
      </c>
      <c r="L6" t="s">
        <v>156</v>
      </c>
      <c r="M6" t="s">
        <v>157</v>
      </c>
      <c r="O6" t="s">
        <v>156</v>
      </c>
      <c r="P6" t="s">
        <v>157</v>
      </c>
    </row>
    <row r="7" spans="10:16" ht="13.5">
      <c r="J7" t="s">
        <v>158</v>
      </c>
      <c r="M7" t="s">
        <v>158</v>
      </c>
      <c r="P7" t="s">
        <v>158</v>
      </c>
    </row>
    <row r="8" spans="11:17" ht="13.5">
      <c r="K8" t="s">
        <v>159</v>
      </c>
      <c r="N8" t="s">
        <v>159</v>
      </c>
      <c r="Q8" t="s">
        <v>159</v>
      </c>
    </row>
    <row r="9" spans="10:17" ht="13.5">
      <c r="J9" t="s">
        <v>160</v>
      </c>
      <c r="K9" t="s">
        <v>161</v>
      </c>
      <c r="M9" t="s">
        <v>160</v>
      </c>
      <c r="N9" t="s">
        <v>161</v>
      </c>
      <c r="P9" t="s">
        <v>160</v>
      </c>
      <c r="Q9" t="s">
        <v>161</v>
      </c>
    </row>
    <row r="10" spans="10:17" ht="13.5">
      <c r="J10" t="s">
        <v>162</v>
      </c>
      <c r="K10" t="s">
        <v>163</v>
      </c>
      <c r="M10" t="s">
        <v>162</v>
      </c>
      <c r="N10" t="s">
        <v>163</v>
      </c>
      <c r="P10" t="s">
        <v>162</v>
      </c>
      <c r="Q10" t="s">
        <v>163</v>
      </c>
    </row>
    <row r="11" spans="10:17" ht="13.5">
      <c r="J11" t="s">
        <v>164</v>
      </c>
      <c r="K11" t="s">
        <v>165</v>
      </c>
      <c r="M11" t="s">
        <v>164</v>
      </c>
      <c r="N11" t="s">
        <v>165</v>
      </c>
      <c r="P11" t="s">
        <v>164</v>
      </c>
      <c r="Q11" t="s">
        <v>165</v>
      </c>
    </row>
    <row r="12" spans="1:17" ht="13.5">
      <c r="A12" t="str">
        <f>B12&amp;E12&amp;"A"</f>
        <v>SUS304パイプ-TPS-40S-6A</v>
      </c>
      <c r="B12" t="s">
        <v>220</v>
      </c>
      <c r="E12" t="s">
        <v>166</v>
      </c>
      <c r="F12" t="s">
        <v>167</v>
      </c>
      <c r="G12" t="s">
        <v>168</v>
      </c>
      <c r="H12" t="s">
        <v>169</v>
      </c>
      <c r="I12">
        <v>1.2</v>
      </c>
      <c r="J12">
        <v>0.278</v>
      </c>
      <c r="K12">
        <v>0.28</v>
      </c>
      <c r="L12">
        <v>1.5</v>
      </c>
      <c r="M12">
        <v>0.336</v>
      </c>
      <c r="N12">
        <v>0.338</v>
      </c>
      <c r="O12">
        <v>1.7</v>
      </c>
      <c r="P12">
        <v>0.373</v>
      </c>
      <c r="Q12">
        <v>0.375</v>
      </c>
    </row>
    <row r="13" spans="1:17" ht="13.5">
      <c r="A13" t="str">
        <f aca="true" t="shared" si="0" ref="A13:A29">B13&amp;E13&amp;"A"</f>
        <v>SUS304パイプ-TPS-40S-8A</v>
      </c>
      <c r="B13" t="s">
        <v>220</v>
      </c>
      <c r="E13" t="s">
        <v>170</v>
      </c>
      <c r="F13" t="s">
        <v>171</v>
      </c>
      <c r="G13" t="s">
        <v>172</v>
      </c>
      <c r="H13" t="s">
        <v>169</v>
      </c>
      <c r="I13">
        <v>1.65</v>
      </c>
      <c r="J13">
        <v>0.499</v>
      </c>
      <c r="K13">
        <v>0.503</v>
      </c>
      <c r="L13">
        <v>2</v>
      </c>
      <c r="M13">
        <v>0.588</v>
      </c>
      <c r="N13">
        <v>0.592</v>
      </c>
      <c r="O13">
        <v>2.2</v>
      </c>
      <c r="P13">
        <v>0.636</v>
      </c>
      <c r="Q13">
        <v>0.64</v>
      </c>
    </row>
    <row r="14" spans="1:17" ht="13.5">
      <c r="A14" t="str">
        <f t="shared" si="0"/>
        <v>SUS304パイプ-TPS-40S-10A</v>
      </c>
      <c r="B14" t="s">
        <v>220</v>
      </c>
      <c r="E14" t="s">
        <v>173</v>
      </c>
      <c r="F14" t="s">
        <v>174</v>
      </c>
      <c r="G14" t="s">
        <v>175</v>
      </c>
      <c r="H14" t="s">
        <v>169</v>
      </c>
      <c r="I14">
        <v>1.65</v>
      </c>
      <c r="J14">
        <v>0.643</v>
      </c>
      <c r="K14">
        <v>0.647</v>
      </c>
      <c r="L14">
        <v>2</v>
      </c>
      <c r="M14">
        <v>0.762</v>
      </c>
      <c r="N14">
        <v>0.767</v>
      </c>
      <c r="O14">
        <v>2.3</v>
      </c>
      <c r="P14">
        <v>0.859</v>
      </c>
      <c r="Q14">
        <v>0.867</v>
      </c>
    </row>
    <row r="15" spans="1:17" ht="13.5">
      <c r="A15" t="str">
        <f t="shared" si="0"/>
        <v>SUS304パイプ-TPS-40S-15A</v>
      </c>
      <c r="B15" t="s">
        <v>220</v>
      </c>
      <c r="E15" t="s">
        <v>176</v>
      </c>
      <c r="F15" t="s">
        <v>177</v>
      </c>
      <c r="G15" t="s">
        <v>178</v>
      </c>
      <c r="H15" t="s">
        <v>169</v>
      </c>
      <c r="I15">
        <v>2.1</v>
      </c>
      <c r="J15">
        <v>1.03</v>
      </c>
      <c r="K15">
        <v>1.03</v>
      </c>
      <c r="L15">
        <v>2.5</v>
      </c>
      <c r="M15">
        <v>1.2</v>
      </c>
      <c r="N15">
        <v>1.2</v>
      </c>
      <c r="O15">
        <v>2.8</v>
      </c>
      <c r="P15">
        <v>1.32</v>
      </c>
      <c r="Q15">
        <v>1.33</v>
      </c>
    </row>
    <row r="16" spans="1:17" ht="13.5">
      <c r="A16" t="str">
        <f t="shared" si="0"/>
        <v>SUS304パイプ-TPS-40S-20A</v>
      </c>
      <c r="B16" t="s">
        <v>220</v>
      </c>
      <c r="E16">
        <v>20</v>
      </c>
      <c r="F16" t="s">
        <v>179</v>
      </c>
      <c r="G16">
        <v>27.2</v>
      </c>
      <c r="H16" t="s">
        <v>169</v>
      </c>
      <c r="I16">
        <v>2.1</v>
      </c>
      <c r="J16">
        <v>1.31</v>
      </c>
      <c r="K16">
        <v>1.32</v>
      </c>
      <c r="L16">
        <v>2.5</v>
      </c>
      <c r="M16">
        <v>1.54</v>
      </c>
      <c r="N16">
        <v>1.55</v>
      </c>
      <c r="O16">
        <v>2.9</v>
      </c>
      <c r="P16">
        <v>1.76</v>
      </c>
      <c r="Q16">
        <v>1.77</v>
      </c>
    </row>
    <row r="17" spans="1:17" ht="13.5">
      <c r="A17" t="str">
        <f t="shared" si="0"/>
        <v>SUS304パイプ-TPS-40S-25A</v>
      </c>
      <c r="B17" t="s">
        <v>220</v>
      </c>
      <c r="E17">
        <v>25</v>
      </c>
      <c r="F17">
        <v>1</v>
      </c>
      <c r="G17">
        <v>34</v>
      </c>
      <c r="H17" t="s">
        <v>169</v>
      </c>
      <c r="I17">
        <v>2.8</v>
      </c>
      <c r="J17">
        <v>2.18</v>
      </c>
      <c r="K17">
        <v>2.19</v>
      </c>
      <c r="L17">
        <v>3</v>
      </c>
      <c r="M17">
        <v>2.32</v>
      </c>
      <c r="N17">
        <v>2.33</v>
      </c>
      <c r="O17">
        <v>3.4</v>
      </c>
      <c r="P17">
        <v>2.59</v>
      </c>
      <c r="Q17">
        <v>2.61</v>
      </c>
    </row>
    <row r="18" spans="1:17" ht="13.5">
      <c r="A18" t="str">
        <f t="shared" si="0"/>
        <v>SUS304パイプ-TPS-40S-32A</v>
      </c>
      <c r="B18" t="s">
        <v>220</v>
      </c>
      <c r="E18">
        <v>32</v>
      </c>
      <c r="F18" t="s">
        <v>180</v>
      </c>
      <c r="G18">
        <v>42.7</v>
      </c>
      <c r="H18" t="s">
        <v>169</v>
      </c>
      <c r="I18">
        <v>2.8</v>
      </c>
      <c r="J18">
        <v>2.78</v>
      </c>
      <c r="K18">
        <v>2.8</v>
      </c>
      <c r="L18">
        <v>3</v>
      </c>
      <c r="M18">
        <v>2.97</v>
      </c>
      <c r="N18">
        <v>2.99</v>
      </c>
      <c r="O18">
        <v>3.6</v>
      </c>
      <c r="P18">
        <v>3.51</v>
      </c>
      <c r="Q18">
        <v>3.53</v>
      </c>
    </row>
    <row r="19" spans="1:17" ht="13.5">
      <c r="A19" t="str">
        <f t="shared" si="0"/>
        <v>SUS304パイプ-TPS-40S-40A</v>
      </c>
      <c r="B19" t="s">
        <v>220</v>
      </c>
      <c r="E19">
        <v>40</v>
      </c>
      <c r="F19" t="s">
        <v>181</v>
      </c>
      <c r="G19">
        <v>48.6</v>
      </c>
      <c r="H19" t="s">
        <v>169</v>
      </c>
      <c r="I19">
        <v>2.8</v>
      </c>
      <c r="J19">
        <v>3.19</v>
      </c>
      <c r="K19">
        <v>3.21</v>
      </c>
      <c r="L19">
        <v>3</v>
      </c>
      <c r="M19">
        <v>3.41</v>
      </c>
      <c r="N19">
        <v>3.43</v>
      </c>
      <c r="O19">
        <v>3.7</v>
      </c>
      <c r="P19">
        <v>4.14</v>
      </c>
      <c r="Q19">
        <v>4.16</v>
      </c>
    </row>
    <row r="20" spans="1:17" ht="13.5">
      <c r="A20" t="str">
        <f t="shared" si="0"/>
        <v>SUS304パイプ-TPS-40S-50A</v>
      </c>
      <c r="B20" t="s">
        <v>220</v>
      </c>
      <c r="E20">
        <v>50</v>
      </c>
      <c r="F20">
        <v>2</v>
      </c>
      <c r="G20">
        <v>60.5</v>
      </c>
      <c r="H20" t="s">
        <v>169</v>
      </c>
      <c r="I20">
        <v>2.8</v>
      </c>
      <c r="J20">
        <v>4.02</v>
      </c>
      <c r="K20">
        <v>4.05</v>
      </c>
      <c r="L20">
        <v>3.5</v>
      </c>
      <c r="M20">
        <v>4.97</v>
      </c>
      <c r="N20">
        <v>5</v>
      </c>
      <c r="O20">
        <v>3.9</v>
      </c>
      <c r="P20">
        <v>5.5</v>
      </c>
      <c r="Q20">
        <v>5.53</v>
      </c>
    </row>
    <row r="21" spans="1:17" ht="13.5">
      <c r="A21" t="str">
        <f t="shared" si="0"/>
        <v>SUS304パイプ-TPS-40S-65A</v>
      </c>
      <c r="B21" t="s">
        <v>220</v>
      </c>
      <c r="E21">
        <v>65</v>
      </c>
      <c r="F21" t="s">
        <v>182</v>
      </c>
      <c r="G21">
        <v>76.3</v>
      </c>
      <c r="H21" t="s">
        <v>169</v>
      </c>
      <c r="I21">
        <v>3</v>
      </c>
      <c r="J21">
        <v>5.48</v>
      </c>
      <c r="K21">
        <v>5.51</v>
      </c>
      <c r="L21">
        <v>3.5</v>
      </c>
      <c r="M21">
        <v>6.35</v>
      </c>
      <c r="N21">
        <v>6.39</v>
      </c>
      <c r="O21">
        <v>5.2</v>
      </c>
      <c r="P21">
        <v>9.21</v>
      </c>
      <c r="Q21">
        <v>9.27</v>
      </c>
    </row>
    <row r="22" spans="1:17" ht="13.5">
      <c r="A22" t="str">
        <f t="shared" si="0"/>
        <v>SUS304パイプ-TPS-40S-80A</v>
      </c>
      <c r="B22" t="s">
        <v>220</v>
      </c>
      <c r="E22">
        <v>80</v>
      </c>
      <c r="F22">
        <v>3</v>
      </c>
      <c r="G22">
        <v>89.1</v>
      </c>
      <c r="H22" t="s">
        <v>169</v>
      </c>
      <c r="I22">
        <v>3</v>
      </c>
      <c r="J22">
        <v>6.43</v>
      </c>
      <c r="K22">
        <v>6.48</v>
      </c>
      <c r="L22">
        <v>4</v>
      </c>
      <c r="M22">
        <v>8.48</v>
      </c>
      <c r="N22">
        <v>8.53</v>
      </c>
      <c r="O22">
        <v>5.5</v>
      </c>
      <c r="P22">
        <v>11.5</v>
      </c>
      <c r="Q22">
        <v>11.5</v>
      </c>
    </row>
    <row r="23" spans="1:17" ht="13.5">
      <c r="A23" t="str">
        <f t="shared" si="0"/>
        <v>SUS304パイプ-TPS-40S-90A</v>
      </c>
      <c r="B23" t="s">
        <v>220</v>
      </c>
      <c r="E23">
        <v>90</v>
      </c>
      <c r="F23" t="s">
        <v>183</v>
      </c>
      <c r="G23">
        <v>101.6</v>
      </c>
      <c r="H23" t="s">
        <v>169</v>
      </c>
      <c r="I23">
        <v>3</v>
      </c>
      <c r="J23">
        <v>7.37</v>
      </c>
      <c r="K23">
        <v>7.42</v>
      </c>
      <c r="L23">
        <v>4</v>
      </c>
      <c r="M23">
        <v>9.72</v>
      </c>
      <c r="N23">
        <v>9.79</v>
      </c>
      <c r="O23">
        <v>5.7</v>
      </c>
      <c r="P23">
        <v>13.6</v>
      </c>
      <c r="Q23">
        <v>13.7</v>
      </c>
    </row>
    <row r="24" spans="1:17" ht="13.5">
      <c r="A24" t="str">
        <f t="shared" si="0"/>
        <v>SUS304パイプ-TPS-40S-100A</v>
      </c>
      <c r="B24" t="s">
        <v>220</v>
      </c>
      <c r="E24">
        <v>100</v>
      </c>
      <c r="F24">
        <v>4</v>
      </c>
      <c r="G24">
        <v>114.3</v>
      </c>
      <c r="H24" t="s">
        <v>169</v>
      </c>
      <c r="I24">
        <v>3</v>
      </c>
      <c r="J24">
        <v>8.32</v>
      </c>
      <c r="K24">
        <v>8.37</v>
      </c>
      <c r="L24">
        <v>4</v>
      </c>
      <c r="M24">
        <v>11</v>
      </c>
      <c r="N24">
        <v>11.1</v>
      </c>
      <c r="O24">
        <v>6</v>
      </c>
      <c r="P24">
        <v>16.2</v>
      </c>
      <c r="Q24">
        <v>16.3</v>
      </c>
    </row>
    <row r="25" spans="1:17" ht="13.5">
      <c r="A25" t="str">
        <f t="shared" si="0"/>
        <v>SUS304パイプ-TPS-40S-125A</v>
      </c>
      <c r="B25" t="s">
        <v>220</v>
      </c>
      <c r="E25">
        <v>125</v>
      </c>
      <c r="F25">
        <v>5</v>
      </c>
      <c r="G25">
        <v>139.8</v>
      </c>
      <c r="H25" t="s">
        <v>169</v>
      </c>
      <c r="I25">
        <v>3.4</v>
      </c>
      <c r="J25">
        <v>11.6</v>
      </c>
      <c r="K25">
        <v>11.6</v>
      </c>
      <c r="L25">
        <v>5</v>
      </c>
      <c r="M25">
        <v>16.8</v>
      </c>
      <c r="N25">
        <v>16.9</v>
      </c>
      <c r="O25">
        <v>6.6</v>
      </c>
      <c r="P25">
        <v>21.9</v>
      </c>
      <c r="Q25">
        <v>22</v>
      </c>
    </row>
    <row r="26" spans="1:17" ht="13.5">
      <c r="A26" t="str">
        <f t="shared" si="0"/>
        <v>SUS304パイプ-TPS-40S-150A</v>
      </c>
      <c r="B26" t="s">
        <v>220</v>
      </c>
      <c r="E26">
        <v>150</v>
      </c>
      <c r="F26">
        <v>6</v>
      </c>
      <c r="G26">
        <v>165.2</v>
      </c>
      <c r="H26" t="s">
        <v>169</v>
      </c>
      <c r="I26">
        <v>3.4</v>
      </c>
      <c r="J26">
        <v>13.7</v>
      </c>
      <c r="K26">
        <v>13.8</v>
      </c>
      <c r="L26">
        <v>5</v>
      </c>
      <c r="M26">
        <v>20</v>
      </c>
      <c r="N26">
        <v>20.1</v>
      </c>
      <c r="O26">
        <v>7.1</v>
      </c>
      <c r="P26">
        <v>28</v>
      </c>
      <c r="Q26">
        <v>28.1</v>
      </c>
    </row>
    <row r="27" spans="1:17" ht="13.5">
      <c r="A27" t="str">
        <f t="shared" si="0"/>
        <v>SUS304パイプ-TPS-40S-200A</v>
      </c>
      <c r="B27" t="s">
        <v>220</v>
      </c>
      <c r="E27">
        <v>200</v>
      </c>
      <c r="F27">
        <v>8</v>
      </c>
      <c r="G27">
        <v>216.3</v>
      </c>
      <c r="H27" t="s">
        <v>169</v>
      </c>
      <c r="I27">
        <v>4</v>
      </c>
      <c r="J27">
        <v>21.2</v>
      </c>
      <c r="K27">
        <v>21.3</v>
      </c>
      <c r="L27">
        <v>6.5</v>
      </c>
      <c r="M27">
        <v>34</v>
      </c>
      <c r="N27">
        <v>34.2</v>
      </c>
      <c r="O27">
        <v>8.2</v>
      </c>
      <c r="P27">
        <v>42.5</v>
      </c>
      <c r="Q27">
        <v>42.8</v>
      </c>
    </row>
    <row r="28" spans="1:17" ht="13.5">
      <c r="A28" t="str">
        <f t="shared" si="0"/>
        <v>SUS304パイプ-TPS-40S-250A</v>
      </c>
      <c r="B28" t="s">
        <v>220</v>
      </c>
      <c r="E28">
        <v>250</v>
      </c>
      <c r="F28">
        <v>10</v>
      </c>
      <c r="G28">
        <v>267.4</v>
      </c>
      <c r="H28" t="s">
        <v>169</v>
      </c>
      <c r="I28">
        <v>4</v>
      </c>
      <c r="J28">
        <v>26.2</v>
      </c>
      <c r="K28">
        <v>26.4</v>
      </c>
      <c r="L28">
        <v>6.5</v>
      </c>
      <c r="M28">
        <v>42.2</v>
      </c>
      <c r="N28">
        <v>42.5</v>
      </c>
      <c r="O28">
        <v>9.3</v>
      </c>
      <c r="P28">
        <v>59.8</v>
      </c>
      <c r="Q28">
        <v>60.2</v>
      </c>
    </row>
    <row r="29" spans="1:17" ht="13.5">
      <c r="A29" t="str">
        <f t="shared" si="0"/>
        <v>SUS304パイプ-TPS-40S-300A</v>
      </c>
      <c r="B29" t="s">
        <v>220</v>
      </c>
      <c r="E29">
        <v>300</v>
      </c>
      <c r="F29">
        <v>12</v>
      </c>
      <c r="G29">
        <v>318.5</v>
      </c>
      <c r="H29" t="s">
        <v>169</v>
      </c>
      <c r="I29">
        <v>4.5</v>
      </c>
      <c r="J29">
        <v>35.2</v>
      </c>
      <c r="K29">
        <v>35.4</v>
      </c>
      <c r="L29">
        <v>6.5</v>
      </c>
      <c r="M29">
        <v>50.5</v>
      </c>
      <c r="N29">
        <v>50.8</v>
      </c>
      <c r="O29">
        <v>10.3</v>
      </c>
      <c r="P29">
        <v>79.1</v>
      </c>
      <c r="Q29">
        <v>79.6</v>
      </c>
    </row>
    <row r="36" spans="5:12" ht="13.5">
      <c r="E36" s="14" t="s">
        <v>239</v>
      </c>
      <c r="F36" s="15" t="s">
        <v>240</v>
      </c>
      <c r="G36" s="15" t="s">
        <v>89</v>
      </c>
      <c r="H36" s="15"/>
      <c r="I36" s="15" t="s">
        <v>108</v>
      </c>
      <c r="J36" s="15"/>
      <c r="K36" s="15" t="s">
        <v>109</v>
      </c>
      <c r="L36" s="15"/>
    </row>
    <row r="37" spans="5:12" ht="27">
      <c r="E37" s="14"/>
      <c r="F37" s="15"/>
      <c r="G37" s="12" t="s">
        <v>241</v>
      </c>
      <c r="H37" s="12" t="s">
        <v>242</v>
      </c>
      <c r="I37" s="12" t="s">
        <v>241</v>
      </c>
      <c r="J37" s="12" t="s">
        <v>242</v>
      </c>
      <c r="K37" s="12" t="s">
        <v>241</v>
      </c>
      <c r="L37" s="12" t="s">
        <v>242</v>
      </c>
    </row>
    <row r="38" spans="5:12" ht="13.5">
      <c r="E38" s="6" t="s">
        <v>47</v>
      </c>
      <c r="F38" s="5">
        <v>10.5</v>
      </c>
      <c r="G38" s="5">
        <v>1.7</v>
      </c>
      <c r="H38" s="5">
        <v>0.369</v>
      </c>
      <c r="I38" s="5">
        <v>2.2</v>
      </c>
      <c r="J38" s="5">
        <v>0.45</v>
      </c>
      <c r="K38" s="5">
        <v>2.4</v>
      </c>
      <c r="L38" s="5">
        <v>0.479</v>
      </c>
    </row>
    <row r="39" spans="5:12" ht="13.5">
      <c r="E39" s="6" t="s">
        <v>48</v>
      </c>
      <c r="F39" s="5">
        <v>13.8</v>
      </c>
      <c r="G39" s="5">
        <v>2.2</v>
      </c>
      <c r="H39" s="5">
        <v>0.629</v>
      </c>
      <c r="I39" s="5">
        <v>2.4</v>
      </c>
      <c r="J39" s="5">
        <v>0.675</v>
      </c>
      <c r="K39" s="5">
        <v>3</v>
      </c>
      <c r="L39" s="5">
        <v>0.799</v>
      </c>
    </row>
    <row r="40" spans="5:12" ht="13.5">
      <c r="E40" s="6" t="s">
        <v>49</v>
      </c>
      <c r="F40" s="5">
        <v>17.3</v>
      </c>
      <c r="G40" s="5">
        <v>2.3</v>
      </c>
      <c r="H40" s="5">
        <v>0.851</v>
      </c>
      <c r="I40" s="5">
        <v>2.8</v>
      </c>
      <c r="J40" s="5">
        <v>1</v>
      </c>
      <c r="K40" s="5">
        <v>3.2</v>
      </c>
      <c r="L40" s="5">
        <v>1.11</v>
      </c>
    </row>
    <row r="41" spans="5:12" ht="13.5">
      <c r="E41" s="6" t="s">
        <v>50</v>
      </c>
      <c r="F41" s="5">
        <v>21.7</v>
      </c>
      <c r="G41" s="5">
        <v>2.8</v>
      </c>
      <c r="H41" s="5">
        <v>1.31</v>
      </c>
      <c r="I41" s="5">
        <v>3.2</v>
      </c>
      <c r="J41" s="5">
        <v>1.46</v>
      </c>
      <c r="K41" s="5">
        <v>3.7</v>
      </c>
      <c r="L41" s="5">
        <v>1.64</v>
      </c>
    </row>
    <row r="42" spans="5:12" ht="13.5">
      <c r="E42" s="6" t="s">
        <v>51</v>
      </c>
      <c r="F42" s="5">
        <v>27.2</v>
      </c>
      <c r="G42" s="5">
        <v>2.9</v>
      </c>
      <c r="H42" s="5">
        <v>1.74</v>
      </c>
      <c r="I42" s="5">
        <v>3.4</v>
      </c>
      <c r="J42" s="5">
        <v>2</v>
      </c>
      <c r="K42" s="5">
        <v>3.9</v>
      </c>
      <c r="L42" s="5">
        <v>2.24</v>
      </c>
    </row>
    <row r="43" spans="5:12" ht="13.5">
      <c r="E43" s="6" t="s">
        <v>52</v>
      </c>
      <c r="F43" s="5">
        <v>34</v>
      </c>
      <c r="G43" s="5">
        <v>3.4</v>
      </c>
      <c r="H43" s="5">
        <v>2.57</v>
      </c>
      <c r="I43" s="5">
        <v>3.9</v>
      </c>
      <c r="J43" s="5">
        <v>2.89</v>
      </c>
      <c r="K43" s="5">
        <v>4.5</v>
      </c>
      <c r="L43" s="5">
        <v>3.27</v>
      </c>
    </row>
    <row r="44" spans="5:12" ht="13.5">
      <c r="E44" s="6" t="s">
        <v>53</v>
      </c>
      <c r="F44" s="5">
        <v>42.7</v>
      </c>
      <c r="G44" s="5">
        <v>3.6</v>
      </c>
      <c r="H44" s="5">
        <v>3.47</v>
      </c>
      <c r="I44" s="5">
        <v>4.5</v>
      </c>
      <c r="J44" s="5">
        <v>4.24</v>
      </c>
      <c r="K44" s="5">
        <v>4.9</v>
      </c>
      <c r="L44" s="5">
        <v>4.57</v>
      </c>
    </row>
    <row r="45" spans="5:12" ht="13.5">
      <c r="E45" s="6" t="s">
        <v>54</v>
      </c>
      <c r="F45" s="5">
        <v>48.6</v>
      </c>
      <c r="G45" s="5">
        <v>3.7</v>
      </c>
      <c r="H45" s="5">
        <v>4.1</v>
      </c>
      <c r="I45" s="5">
        <v>4.5</v>
      </c>
      <c r="J45" s="5">
        <v>4.89</v>
      </c>
      <c r="K45" s="5">
        <v>5.1</v>
      </c>
      <c r="L45" s="5">
        <v>5.47</v>
      </c>
    </row>
    <row r="46" spans="5:12" ht="13.5">
      <c r="E46" s="6" t="s">
        <v>55</v>
      </c>
      <c r="F46" s="5">
        <v>60.5</v>
      </c>
      <c r="G46" s="5">
        <v>3.9</v>
      </c>
      <c r="H46" s="5">
        <v>5.44</v>
      </c>
      <c r="I46" s="5">
        <v>4.9</v>
      </c>
      <c r="J46" s="5">
        <v>6.72</v>
      </c>
      <c r="K46" s="5">
        <v>5.5</v>
      </c>
      <c r="L46" s="5">
        <v>7.46</v>
      </c>
    </row>
    <row r="47" spans="5:12" ht="13.5">
      <c r="E47" s="6" t="s">
        <v>56</v>
      </c>
      <c r="F47" s="5">
        <v>76.3</v>
      </c>
      <c r="G47" s="5">
        <v>5.2</v>
      </c>
      <c r="H47" s="5">
        <v>9.12</v>
      </c>
      <c r="I47" s="5">
        <v>6</v>
      </c>
      <c r="J47" s="5">
        <v>10.4</v>
      </c>
      <c r="K47" s="5">
        <v>7</v>
      </c>
      <c r="L47" s="5">
        <v>12</v>
      </c>
    </row>
    <row r="48" spans="5:12" ht="13.5">
      <c r="E48" s="6" t="s">
        <v>57</v>
      </c>
      <c r="F48" s="5">
        <v>89.1</v>
      </c>
      <c r="G48" s="5">
        <v>5.5</v>
      </c>
      <c r="H48" s="5">
        <v>11.3</v>
      </c>
      <c r="I48" s="5">
        <v>6.6</v>
      </c>
      <c r="J48" s="5">
        <v>13.4</v>
      </c>
      <c r="K48" s="5">
        <v>7.6</v>
      </c>
      <c r="L48" s="5">
        <v>15.3</v>
      </c>
    </row>
    <row r="49" spans="5:12" ht="13.5">
      <c r="E49" s="6" t="s">
        <v>58</v>
      </c>
      <c r="F49" s="5">
        <v>101.6</v>
      </c>
      <c r="G49" s="5">
        <v>5.7</v>
      </c>
      <c r="H49" s="5">
        <v>13.5</v>
      </c>
      <c r="I49" s="5">
        <v>7</v>
      </c>
      <c r="J49" s="5">
        <v>16.3</v>
      </c>
      <c r="K49" s="5">
        <v>8.1</v>
      </c>
      <c r="L49" s="5">
        <v>18.7</v>
      </c>
    </row>
    <row r="50" spans="5:12" ht="13.5">
      <c r="E50" s="6" t="s">
        <v>59</v>
      </c>
      <c r="F50" s="5">
        <v>114.3</v>
      </c>
      <c r="G50" s="5">
        <v>6</v>
      </c>
      <c r="H50" s="5">
        <v>16</v>
      </c>
      <c r="I50" s="5">
        <v>7.1</v>
      </c>
      <c r="J50" s="5">
        <v>18.8</v>
      </c>
      <c r="K50" s="5">
        <v>8.6</v>
      </c>
      <c r="L50" s="5">
        <v>22.4</v>
      </c>
    </row>
    <row r="51" spans="5:12" ht="13.5">
      <c r="E51" s="6" t="s">
        <v>60</v>
      </c>
      <c r="F51" s="5">
        <v>139.8</v>
      </c>
      <c r="G51" s="5">
        <v>6.6</v>
      </c>
      <c r="H51" s="5">
        <v>21.7</v>
      </c>
      <c r="I51" s="5">
        <v>8.1</v>
      </c>
      <c r="J51" s="5">
        <v>26.3</v>
      </c>
      <c r="K51" s="5">
        <v>9.5</v>
      </c>
      <c r="L51" s="5">
        <v>30.5</v>
      </c>
    </row>
    <row r="52" spans="5:12" ht="13.5">
      <c r="E52" s="6" t="s">
        <v>61</v>
      </c>
      <c r="F52" s="5">
        <v>165.2</v>
      </c>
      <c r="G52" s="5">
        <v>7.1</v>
      </c>
      <c r="H52" s="5">
        <v>27.7</v>
      </c>
      <c r="I52" s="5">
        <v>9.3</v>
      </c>
      <c r="J52" s="5">
        <v>35.8</v>
      </c>
      <c r="K52" s="5">
        <v>11</v>
      </c>
      <c r="L52" s="5">
        <v>41.8</v>
      </c>
    </row>
    <row r="53" spans="5:12" ht="13.5">
      <c r="E53" s="6" t="s">
        <v>62</v>
      </c>
      <c r="F53" s="5">
        <v>216.3</v>
      </c>
      <c r="G53" s="5">
        <v>8.2</v>
      </c>
      <c r="H53" s="5">
        <v>42.1</v>
      </c>
      <c r="I53" s="5">
        <v>10.3</v>
      </c>
      <c r="J53" s="5">
        <v>52.3</v>
      </c>
      <c r="K53" s="5">
        <v>12.7</v>
      </c>
      <c r="L53" s="5">
        <v>63.8</v>
      </c>
    </row>
    <row r="54" spans="5:12" ht="13.5">
      <c r="E54" s="6" t="s">
        <v>63</v>
      </c>
      <c r="F54" s="5">
        <v>267.4</v>
      </c>
      <c r="G54" s="5">
        <v>9.3</v>
      </c>
      <c r="H54" s="5">
        <v>59.2</v>
      </c>
      <c r="I54" s="5">
        <v>12.7</v>
      </c>
      <c r="J54" s="5">
        <v>79.8</v>
      </c>
      <c r="K54" s="5">
        <v>15.1</v>
      </c>
      <c r="L54" s="5">
        <v>93.9</v>
      </c>
    </row>
    <row r="55" spans="5:12" ht="13.5">
      <c r="E55" s="6" t="s">
        <v>64</v>
      </c>
      <c r="F55" s="5">
        <v>318.5</v>
      </c>
      <c r="G55" s="5">
        <v>10.3</v>
      </c>
      <c r="H55" s="5">
        <v>78.3</v>
      </c>
      <c r="I55" s="5">
        <v>14.3</v>
      </c>
      <c r="J55" s="5">
        <v>107</v>
      </c>
      <c r="K55" s="5">
        <v>17.4</v>
      </c>
      <c r="L55" s="5">
        <v>129</v>
      </c>
    </row>
  </sheetData>
  <mergeCells count="5">
    <mergeCell ref="K36:L36"/>
    <mergeCell ref="E36:E37"/>
    <mergeCell ref="F36:F37"/>
    <mergeCell ref="G36:H36"/>
    <mergeCell ref="I36:J3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小森谷　進</dc:creator>
  <cp:keywords/>
  <dc:description/>
  <cp:lastModifiedBy>小森谷　進</cp:lastModifiedBy>
  <dcterms:created xsi:type="dcterms:W3CDTF">2012-09-28T11:16:10Z</dcterms:created>
  <dcterms:modified xsi:type="dcterms:W3CDTF">2012-09-29T04:56:33Z</dcterms:modified>
  <cp:category/>
  <cp:version/>
  <cp:contentType/>
  <cp:contentStatus/>
</cp:coreProperties>
</file>