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アンカー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<sst xmlns="http://schemas.openxmlformats.org/spreadsheetml/2006/main" count="101" uniqueCount="88">
  <si>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ケミカルアンカー強度計算表</t>
  </si>
  <si>
    <t>全ネジボルト安全率</t>
  </si>
  <si>
    <t>S1</t>
  </si>
  <si>
    <t>接着系アンカーのせん断安全率</t>
  </si>
  <si>
    <t>コンクリートのコーン状破壊安全率</t>
  </si>
  <si>
    <t>項目</t>
  </si>
  <si>
    <t>記号</t>
  </si>
  <si>
    <t>単位</t>
  </si>
  <si>
    <t>値</t>
  </si>
  <si>
    <t>無次元</t>
  </si>
  <si>
    <t>S2</t>
  </si>
  <si>
    <t>S3</t>
  </si>
  <si>
    <t>備考</t>
  </si>
  <si>
    <t>全ネジボルトの耐力</t>
  </si>
  <si>
    <t>σｙ</t>
  </si>
  <si>
    <t>N/mm2</t>
  </si>
  <si>
    <t>既存コンクリートの設計基準強度</t>
  </si>
  <si>
    <t>σb</t>
  </si>
  <si>
    <t>No</t>
  </si>
  <si>
    <t>ｄ（ｍｍ）</t>
  </si>
  <si>
    <t>谷径</t>
  </si>
  <si>
    <t>ｄ1（ｍｍ）</t>
  </si>
  <si>
    <t>外径</t>
  </si>
  <si>
    <t>名称</t>
  </si>
  <si>
    <t>穿孔深さ</t>
  </si>
  <si>
    <t>L(mm)</t>
  </si>
  <si>
    <t>有効穿孔深さ</t>
  </si>
  <si>
    <t>Le(mm)</t>
  </si>
  <si>
    <t>水平投影面積</t>
  </si>
  <si>
    <t>A(mm2)</t>
  </si>
  <si>
    <t>接着系アンカーのせん断強度</t>
  </si>
  <si>
    <t>τa</t>
  </si>
  <si>
    <t>要設定</t>
  </si>
  <si>
    <t>標準値</t>
  </si>
  <si>
    <t>自動計算</t>
  </si>
  <si>
    <t>全ネジボルト許容張力</t>
  </si>
  <si>
    <t>せん断の許容引張力</t>
  </si>
  <si>
    <t>コーン状破壊の許容引張力</t>
  </si>
  <si>
    <t>F1（N)</t>
  </si>
  <si>
    <t>F2（N)</t>
  </si>
  <si>
    <t>F3（N)</t>
  </si>
  <si>
    <t>総合許容張力</t>
  </si>
  <si>
    <t>F（N)</t>
  </si>
  <si>
    <t>M12-80</t>
  </si>
  <si>
    <t>M12-100</t>
  </si>
  <si>
    <t>M12-120</t>
  </si>
  <si>
    <t>M12-140</t>
  </si>
  <si>
    <t>M16-100</t>
  </si>
  <si>
    <t>M16-120</t>
  </si>
  <si>
    <t>M16-140</t>
  </si>
  <si>
    <t>M16-160</t>
  </si>
  <si>
    <t>M20-120</t>
  </si>
  <si>
    <t>M20-140</t>
  </si>
  <si>
    <t>M20-160</t>
  </si>
  <si>
    <t>M20-180</t>
  </si>
  <si>
    <t>M20-200</t>
  </si>
  <si>
    <t>推奨値は1.5以上</t>
  </si>
  <si>
    <t>SUS304の耐力</t>
  </si>
  <si>
    <t>記号（＝計算式）</t>
  </si>
  <si>
    <t>片もち梁の全長</t>
  </si>
  <si>
    <t>L</t>
  </si>
  <si>
    <t>ｍｍ</t>
  </si>
  <si>
    <t>集中荷重</t>
  </si>
  <si>
    <t>W</t>
  </si>
  <si>
    <t>N</t>
  </si>
  <si>
    <t>片もち梁の全質量</t>
  </si>
  <si>
    <t>Gm</t>
  </si>
  <si>
    <t>kg</t>
  </si>
  <si>
    <t>片もち梁のｊ重心位置</t>
  </si>
  <si>
    <t>Gｘ</t>
  </si>
  <si>
    <t>mm</t>
  </si>
  <si>
    <t>最大モーメント</t>
  </si>
  <si>
    <t>M＝LW+ｇGmGx</t>
  </si>
  <si>
    <t>Nmm</t>
  </si>
  <si>
    <t>mm</t>
  </si>
  <si>
    <t>安全率</t>
  </si>
  <si>
    <t>アンカーのスパン</t>
  </si>
  <si>
    <t>La</t>
  </si>
  <si>
    <t>片側アンカー本数</t>
  </si>
  <si>
    <t>Na</t>
  </si>
  <si>
    <t>アンカー張力</t>
  </si>
  <si>
    <t>本</t>
  </si>
  <si>
    <t>N/本</t>
  </si>
  <si>
    <t>Wa=M/(LaNa)</t>
  </si>
  <si>
    <t>アンカー許容張力</t>
  </si>
  <si>
    <t>Fn</t>
  </si>
  <si>
    <t>S=Fn/Wa</t>
  </si>
  <si>
    <t>アンカー張力の計算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</si>
</sst>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000_ "/>
    <numFmt numFmtId="183" formatCode="0.000_ "/>
    <numFmt numFmtId="184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181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0</xdr:row>
      <xdr:rowOff>123825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62000" y="12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0">
      <selection activeCell="I27" sqref="I27"/>
    </sheetView>
  </sheetViews>
  <sheetFormatPr defaultColWidth="9.00390625" defaultRowHeight="13.5"/>
  <cols>
    <col min="1" max="1" width="5.25390625" style="1" customWidth="1"/>
    <col min="2" max="2" width="17.50390625" style="1" customWidth="1"/>
    <col min="3" max="4" width="8.625" style="1" customWidth="1"/>
    <col min="5" max="6" width="9.00390625" style="1" customWidth="1"/>
    <col min="7" max="7" width="9.625" style="1" customWidth="1"/>
    <col min="8" max="9" width="10.125" style="1" customWidth="1"/>
    <col min="10" max="10" width="10.625" style="1" customWidth="1"/>
    <col min="11" max="16384" width="9.00390625" style="1" customWidth="1"/>
  </cols>
  <sheetData>
    <row r="1" ht="13.5">
      <c r="B1" t="s">
        <v>0</v>
      </c>
    </row>
    <row r="2" spans="1:6" ht="13.5">
      <c r="A2" s="2" t="s">
        <v>18</v>
      </c>
      <c r="B2" s="2" t="s">
        <v>5</v>
      </c>
      <c r="C2" s="2" t="s">
        <v>6</v>
      </c>
      <c r="D2" s="2" t="s">
        <v>8</v>
      </c>
      <c r="E2" s="2" t="s">
        <v>7</v>
      </c>
      <c r="F2" s="2" t="s">
        <v>12</v>
      </c>
    </row>
    <row r="3" spans="1:7" ht="13.5">
      <c r="A3" s="2">
        <v>1</v>
      </c>
      <c r="B3" s="2" t="s">
        <v>1</v>
      </c>
      <c r="C3" s="2" t="s">
        <v>2</v>
      </c>
      <c r="D3" s="3">
        <v>2</v>
      </c>
      <c r="E3" s="2" t="s">
        <v>9</v>
      </c>
      <c r="F3" s="2" t="s">
        <v>32</v>
      </c>
      <c r="G3" t="s">
        <v>56</v>
      </c>
    </row>
    <row r="4" spans="1:6" ht="27">
      <c r="A4" s="2">
        <v>2</v>
      </c>
      <c r="B4" s="2" t="s">
        <v>3</v>
      </c>
      <c r="C4" s="2" t="s">
        <v>10</v>
      </c>
      <c r="D4" s="2">
        <f>1.67*D$3</f>
        <v>3.34</v>
      </c>
      <c r="E4" s="2" t="s">
        <v>9</v>
      </c>
      <c r="F4" s="2" t="s">
        <v>34</v>
      </c>
    </row>
    <row r="5" spans="1:6" ht="27">
      <c r="A5" s="2">
        <v>3</v>
      </c>
      <c r="B5" s="2" t="s">
        <v>4</v>
      </c>
      <c r="C5" s="2" t="s">
        <v>11</v>
      </c>
      <c r="D5" s="2">
        <f>1.67*D$3</f>
        <v>3.34</v>
      </c>
      <c r="E5" s="2" t="s">
        <v>9</v>
      </c>
      <c r="F5" s="2" t="s">
        <v>34</v>
      </c>
    </row>
    <row r="6" spans="1:7" ht="13.5">
      <c r="A6" s="2">
        <v>4</v>
      </c>
      <c r="B6" s="2" t="s">
        <v>13</v>
      </c>
      <c r="C6" s="2" t="s">
        <v>14</v>
      </c>
      <c r="D6" s="3">
        <v>205</v>
      </c>
      <c r="E6" s="2" t="s">
        <v>15</v>
      </c>
      <c r="F6" s="2" t="s">
        <v>32</v>
      </c>
      <c r="G6" t="s">
        <v>57</v>
      </c>
    </row>
    <row r="7" spans="1:6" ht="27">
      <c r="A7" s="2">
        <v>5</v>
      </c>
      <c r="B7" s="2" t="s">
        <v>16</v>
      </c>
      <c r="C7" s="2" t="s">
        <v>17</v>
      </c>
      <c r="D7" s="2">
        <v>21</v>
      </c>
      <c r="E7" s="2" t="s">
        <v>15</v>
      </c>
      <c r="F7" s="2" t="s">
        <v>33</v>
      </c>
    </row>
    <row r="8" spans="1:6" ht="27">
      <c r="A8" s="2">
        <v>6</v>
      </c>
      <c r="B8" s="2" t="s">
        <v>30</v>
      </c>
      <c r="C8" s="2" t="s">
        <v>31</v>
      </c>
      <c r="D8" s="2">
        <f>10*SQRT(D7/21)</f>
        <v>10</v>
      </c>
      <c r="E8" s="2" t="s">
        <v>15</v>
      </c>
      <c r="F8" s="2" t="s">
        <v>34</v>
      </c>
    </row>
    <row r="10" spans="1:11" ht="40.5">
      <c r="A10" s="6" t="s">
        <v>18</v>
      </c>
      <c r="B10" s="6" t="s">
        <v>23</v>
      </c>
      <c r="C10" s="2" t="s">
        <v>22</v>
      </c>
      <c r="D10" s="2" t="s">
        <v>20</v>
      </c>
      <c r="E10" s="2" t="s">
        <v>24</v>
      </c>
      <c r="F10" s="2" t="s">
        <v>26</v>
      </c>
      <c r="G10" s="2" t="s">
        <v>28</v>
      </c>
      <c r="H10" s="2" t="s">
        <v>35</v>
      </c>
      <c r="I10" s="2" t="s">
        <v>36</v>
      </c>
      <c r="J10" s="2" t="s">
        <v>37</v>
      </c>
      <c r="K10" s="2" t="s">
        <v>41</v>
      </c>
    </row>
    <row r="11" spans="1:11" ht="13.5">
      <c r="A11" s="6"/>
      <c r="B11" s="6"/>
      <c r="C11" s="2" t="s">
        <v>19</v>
      </c>
      <c r="D11" s="2" t="s">
        <v>21</v>
      </c>
      <c r="E11" s="2" t="s">
        <v>25</v>
      </c>
      <c r="F11" s="2" t="s">
        <v>27</v>
      </c>
      <c r="G11" s="2" t="s">
        <v>29</v>
      </c>
      <c r="H11" s="2" t="s">
        <v>38</v>
      </c>
      <c r="I11" s="2" t="s">
        <v>39</v>
      </c>
      <c r="J11" s="2" t="s">
        <v>40</v>
      </c>
      <c r="K11" s="2" t="s">
        <v>42</v>
      </c>
    </row>
    <row r="12" spans="1:11" ht="13.5">
      <c r="A12" s="2">
        <v>1</v>
      </c>
      <c r="B12" s="2" t="s">
        <v>43</v>
      </c>
      <c r="C12" s="2">
        <v>12</v>
      </c>
      <c r="D12" s="2">
        <v>10.106</v>
      </c>
      <c r="E12" s="2">
        <v>80</v>
      </c>
      <c r="F12" s="2">
        <f aca="true" t="shared" si="0" ref="F12:F24">E12-C12</f>
        <v>68</v>
      </c>
      <c r="G12" s="4">
        <f aca="true" t="shared" si="1" ref="G12:G24">PI()*(F12+C12/2)^2</f>
        <v>17203.36137105771</v>
      </c>
      <c r="H12" s="4">
        <f aca="true" t="shared" si="2" ref="H12:H24">D$6*PI()*D12^2/(D$3*4)</f>
        <v>8221.902730940914</v>
      </c>
      <c r="I12" s="4">
        <f aca="true" t="shared" si="3" ref="I12:I24">D$8*PI()*C12*F12/D$4</f>
        <v>7675.268279428955</v>
      </c>
      <c r="J12" s="4">
        <f>0.23*G12*SQRT(D$7)/D$5</f>
        <v>5428.806080487061</v>
      </c>
      <c r="K12" s="4">
        <f aca="true" t="shared" si="4" ref="K12:K24">MIN(H12:J12)</f>
        <v>5428.806080487061</v>
      </c>
    </row>
    <row r="13" spans="1:11" ht="13.5">
      <c r="A13" s="2">
        <v>2</v>
      </c>
      <c r="B13" s="3" t="s">
        <v>44</v>
      </c>
      <c r="C13" s="2">
        <v>12</v>
      </c>
      <c r="D13" s="2">
        <v>10.106</v>
      </c>
      <c r="E13" s="3">
        <v>100</v>
      </c>
      <c r="F13" s="2">
        <f t="shared" si="0"/>
        <v>88</v>
      </c>
      <c r="G13" s="4">
        <f t="shared" si="1"/>
        <v>27759.112687119414</v>
      </c>
      <c r="H13" s="4">
        <f t="shared" si="2"/>
        <v>8221.902730940914</v>
      </c>
      <c r="I13" s="4">
        <f t="shared" si="3"/>
        <v>9932.700126319824</v>
      </c>
      <c r="J13" s="4">
        <f aca="true" t="shared" si="5" ref="J13:J24">0.23*G13*SQRT(D$7)/D$5</f>
        <v>8759.848525782263</v>
      </c>
      <c r="K13" s="5">
        <f t="shared" si="4"/>
        <v>8221.902730940914</v>
      </c>
    </row>
    <row r="14" spans="1:11" ht="13.5">
      <c r="A14" s="2">
        <v>3</v>
      </c>
      <c r="B14" s="2" t="s">
        <v>45</v>
      </c>
      <c r="C14" s="2">
        <v>12</v>
      </c>
      <c r="D14" s="2">
        <v>10.106</v>
      </c>
      <c r="E14" s="2">
        <v>120</v>
      </c>
      <c r="F14" s="2">
        <f t="shared" si="0"/>
        <v>108</v>
      </c>
      <c r="G14" s="4">
        <f t="shared" si="1"/>
        <v>40828.13812605295</v>
      </c>
      <c r="H14" s="4">
        <f t="shared" si="2"/>
        <v>8221.902730940914</v>
      </c>
      <c r="I14" s="4">
        <f t="shared" si="3"/>
        <v>12190.131973210693</v>
      </c>
      <c r="J14" s="4">
        <f t="shared" si="5"/>
        <v>12883.996315195369</v>
      </c>
      <c r="K14" s="4">
        <f t="shared" si="4"/>
        <v>8221.902730940914</v>
      </c>
    </row>
    <row r="15" spans="1:11" ht="13.5">
      <c r="A15" s="2">
        <v>4</v>
      </c>
      <c r="B15" s="2" t="s">
        <v>46</v>
      </c>
      <c r="C15" s="2">
        <v>12</v>
      </c>
      <c r="D15" s="2">
        <v>10.106</v>
      </c>
      <c r="E15" s="2">
        <v>140</v>
      </c>
      <c r="F15" s="2">
        <f t="shared" si="0"/>
        <v>128</v>
      </c>
      <c r="G15" s="4">
        <f t="shared" si="1"/>
        <v>56410.43768785833</v>
      </c>
      <c r="H15" s="4">
        <f t="shared" si="2"/>
        <v>8221.902730940914</v>
      </c>
      <c r="I15" s="4">
        <f t="shared" si="3"/>
        <v>14447.563820101563</v>
      </c>
      <c r="J15" s="4">
        <f t="shared" si="5"/>
        <v>17801.249448726383</v>
      </c>
      <c r="K15" s="4">
        <f t="shared" si="4"/>
        <v>8221.902730940914</v>
      </c>
    </row>
    <row r="16" spans="1:11" ht="13.5">
      <c r="A16" s="2">
        <v>5</v>
      </c>
      <c r="B16" s="2" t="s">
        <v>47</v>
      </c>
      <c r="C16" s="2">
        <v>16</v>
      </c>
      <c r="D16" s="2">
        <v>13.835</v>
      </c>
      <c r="E16" s="2">
        <v>100</v>
      </c>
      <c r="F16" s="2">
        <f t="shared" si="0"/>
        <v>84</v>
      </c>
      <c r="G16" s="4">
        <f t="shared" si="1"/>
        <v>26590.440219984008</v>
      </c>
      <c r="H16" s="4">
        <f t="shared" si="2"/>
        <v>15408.91550504022</v>
      </c>
      <c r="I16" s="4">
        <f t="shared" si="3"/>
        <v>12641.618342588868</v>
      </c>
      <c r="J16" s="4">
        <f t="shared" si="5"/>
        <v>8391.054540767436</v>
      </c>
      <c r="K16" s="4">
        <f t="shared" si="4"/>
        <v>8391.054540767436</v>
      </c>
    </row>
    <row r="17" spans="1:11" ht="13.5">
      <c r="A17" s="2">
        <v>6</v>
      </c>
      <c r="B17" s="2" t="s">
        <v>48</v>
      </c>
      <c r="C17" s="2">
        <v>16</v>
      </c>
      <c r="D17" s="2">
        <v>13.835</v>
      </c>
      <c r="E17" s="2">
        <v>120</v>
      </c>
      <c r="F17" s="2">
        <f t="shared" si="0"/>
        <v>104</v>
      </c>
      <c r="G17" s="4">
        <f t="shared" si="1"/>
        <v>39408.13824663036</v>
      </c>
      <c r="H17" s="4">
        <f t="shared" si="2"/>
        <v>15408.91550504022</v>
      </c>
      <c r="I17" s="4">
        <f t="shared" si="3"/>
        <v>15651.527471776693</v>
      </c>
      <c r="J17" s="4">
        <f t="shared" si="5"/>
        <v>12435.89179576875</v>
      </c>
      <c r="K17" s="4">
        <f t="shared" si="4"/>
        <v>12435.89179576875</v>
      </c>
    </row>
    <row r="18" spans="1:11" ht="13.5">
      <c r="A18" s="2">
        <v>7</v>
      </c>
      <c r="B18" s="3" t="s">
        <v>49</v>
      </c>
      <c r="C18" s="2">
        <v>16</v>
      </c>
      <c r="D18" s="2">
        <v>13.835</v>
      </c>
      <c r="E18" s="3">
        <v>140</v>
      </c>
      <c r="F18" s="2">
        <f t="shared" si="0"/>
        <v>124</v>
      </c>
      <c r="G18" s="4">
        <f t="shared" si="1"/>
        <v>54739.11039614856</v>
      </c>
      <c r="H18" s="4">
        <f t="shared" si="2"/>
        <v>15408.91550504022</v>
      </c>
      <c r="I18" s="4">
        <f t="shared" si="3"/>
        <v>18661.43660096452</v>
      </c>
      <c r="J18" s="4">
        <f t="shared" si="5"/>
        <v>17273.834394887974</v>
      </c>
      <c r="K18" s="5">
        <f t="shared" si="4"/>
        <v>15408.91550504022</v>
      </c>
    </row>
    <row r="19" spans="1:11" ht="13.5">
      <c r="A19" s="2">
        <v>8</v>
      </c>
      <c r="B19" s="2" t="s">
        <v>50</v>
      </c>
      <c r="C19" s="2">
        <v>16</v>
      </c>
      <c r="D19" s="2">
        <v>13.835</v>
      </c>
      <c r="E19" s="2">
        <v>160</v>
      </c>
      <c r="F19" s="2">
        <f t="shared" si="0"/>
        <v>144</v>
      </c>
      <c r="G19" s="4">
        <f t="shared" si="1"/>
        <v>72583.35666853857</v>
      </c>
      <c r="H19" s="4">
        <f t="shared" si="2"/>
        <v>15408.91550504022</v>
      </c>
      <c r="I19" s="4">
        <f t="shared" si="3"/>
        <v>21671.34573015235</v>
      </c>
      <c r="J19" s="4">
        <f t="shared" si="5"/>
        <v>22904.882338125095</v>
      </c>
      <c r="K19" s="4">
        <f t="shared" si="4"/>
        <v>15408.91550504022</v>
      </c>
    </row>
    <row r="20" spans="1:11" ht="13.5">
      <c r="A20" s="2">
        <v>9</v>
      </c>
      <c r="B20" s="2" t="s">
        <v>51</v>
      </c>
      <c r="C20" s="2">
        <v>20</v>
      </c>
      <c r="D20" s="2">
        <v>17.294</v>
      </c>
      <c r="E20" s="2">
        <v>120</v>
      </c>
      <c r="F20" s="2">
        <f t="shared" si="0"/>
        <v>100</v>
      </c>
      <c r="G20" s="4">
        <f t="shared" si="1"/>
        <v>38013.2711084365</v>
      </c>
      <c r="H20" s="4">
        <f t="shared" si="2"/>
        <v>24077.126583730576</v>
      </c>
      <c r="I20" s="4">
        <f t="shared" si="3"/>
        <v>18811.932057423914</v>
      </c>
      <c r="J20" s="4">
        <f t="shared" si="5"/>
        <v>11995.718329783316</v>
      </c>
      <c r="K20" s="4">
        <f t="shared" si="4"/>
        <v>11995.718329783316</v>
      </c>
    </row>
    <row r="21" spans="1:11" ht="13.5">
      <c r="A21" s="2">
        <v>10</v>
      </c>
      <c r="B21" s="2" t="s">
        <v>52</v>
      </c>
      <c r="C21" s="2">
        <v>20</v>
      </c>
      <c r="D21" s="2">
        <v>17.294</v>
      </c>
      <c r="E21" s="2">
        <v>140</v>
      </c>
      <c r="F21" s="2">
        <f t="shared" si="0"/>
        <v>120</v>
      </c>
      <c r="G21" s="4">
        <f t="shared" si="1"/>
        <v>53092.91584566751</v>
      </c>
      <c r="H21" s="4">
        <f t="shared" si="2"/>
        <v>24077.126583730576</v>
      </c>
      <c r="I21" s="4">
        <f t="shared" si="3"/>
        <v>22574.318468908692</v>
      </c>
      <c r="J21" s="4">
        <f t="shared" si="5"/>
        <v>16754.350394490746</v>
      </c>
      <c r="K21" s="4">
        <f t="shared" si="4"/>
        <v>16754.350394490746</v>
      </c>
    </row>
    <row r="22" spans="1:11" ht="13.5">
      <c r="A22" s="2">
        <v>11</v>
      </c>
      <c r="B22" s="2" t="s">
        <v>53</v>
      </c>
      <c r="C22" s="2">
        <v>20</v>
      </c>
      <c r="D22" s="2">
        <v>17.294</v>
      </c>
      <c r="E22" s="2">
        <v>160</v>
      </c>
      <c r="F22" s="2">
        <f t="shared" si="0"/>
        <v>140</v>
      </c>
      <c r="G22" s="4">
        <f t="shared" si="1"/>
        <v>70685.83470577035</v>
      </c>
      <c r="H22" s="4">
        <f t="shared" si="2"/>
        <v>24077.126583730576</v>
      </c>
      <c r="I22" s="4">
        <f t="shared" si="3"/>
        <v>26336.70488039348</v>
      </c>
      <c r="J22" s="4">
        <f t="shared" si="5"/>
        <v>22306.087803316084</v>
      </c>
      <c r="K22" s="4">
        <f t="shared" si="4"/>
        <v>22306.087803316084</v>
      </c>
    </row>
    <row r="23" spans="1:11" ht="13.5">
      <c r="A23" s="2">
        <v>12</v>
      </c>
      <c r="B23" s="3" t="s">
        <v>54</v>
      </c>
      <c r="C23" s="2">
        <v>20</v>
      </c>
      <c r="D23" s="2">
        <v>17.294</v>
      </c>
      <c r="E23" s="3">
        <v>180</v>
      </c>
      <c r="F23" s="2">
        <f t="shared" si="0"/>
        <v>160</v>
      </c>
      <c r="G23" s="4">
        <f t="shared" si="1"/>
        <v>90792.02768874502</v>
      </c>
      <c r="H23" s="4">
        <f t="shared" si="2"/>
        <v>24077.126583730576</v>
      </c>
      <c r="I23" s="4">
        <f t="shared" si="3"/>
        <v>30099.09129187826</v>
      </c>
      <c r="J23" s="4">
        <f t="shared" si="5"/>
        <v>28650.930556259325</v>
      </c>
      <c r="K23" s="5">
        <f t="shared" si="4"/>
        <v>24077.126583730576</v>
      </c>
    </row>
    <row r="24" spans="1:11" ht="13.5">
      <c r="A24" s="2">
        <v>13</v>
      </c>
      <c r="B24" s="2" t="s">
        <v>55</v>
      </c>
      <c r="C24" s="2">
        <v>20</v>
      </c>
      <c r="D24" s="2">
        <v>17.294</v>
      </c>
      <c r="E24" s="2">
        <v>200</v>
      </c>
      <c r="F24" s="2">
        <f t="shared" si="0"/>
        <v>180</v>
      </c>
      <c r="G24" s="4">
        <f t="shared" si="1"/>
        <v>113411.49479459153</v>
      </c>
      <c r="H24" s="4">
        <f t="shared" si="2"/>
        <v>24077.126583730576</v>
      </c>
      <c r="I24" s="4">
        <f t="shared" si="3"/>
        <v>33861.477703363045</v>
      </c>
      <c r="J24" s="4">
        <f t="shared" si="5"/>
        <v>35788.87865332047</v>
      </c>
      <c r="K24" s="4">
        <f t="shared" si="4"/>
        <v>24077.126583730576</v>
      </c>
    </row>
    <row r="26" ht="13.5">
      <c r="A26" t="s">
        <v>87</v>
      </c>
    </row>
    <row r="27" spans="1:5" ht="27">
      <c r="A27" s="7" t="s">
        <v>18</v>
      </c>
      <c r="B27" s="2" t="s">
        <v>5</v>
      </c>
      <c r="C27" s="2" t="s">
        <v>58</v>
      </c>
      <c r="D27" s="2" t="s">
        <v>8</v>
      </c>
      <c r="E27" s="2" t="s">
        <v>7</v>
      </c>
    </row>
    <row r="28" spans="1:5" ht="13.5">
      <c r="A28" s="2">
        <v>1</v>
      </c>
      <c r="B28" s="2" t="s">
        <v>59</v>
      </c>
      <c r="C28" s="2" t="s">
        <v>60</v>
      </c>
      <c r="D28" s="2">
        <v>3400</v>
      </c>
      <c r="E28" s="2" t="s">
        <v>61</v>
      </c>
    </row>
    <row r="29" spans="1:5" ht="13.5">
      <c r="A29" s="2">
        <v>2</v>
      </c>
      <c r="B29" s="2" t="s">
        <v>62</v>
      </c>
      <c r="C29" s="2" t="s">
        <v>63</v>
      </c>
      <c r="D29" s="2">
        <v>500</v>
      </c>
      <c r="E29" s="2" t="s">
        <v>64</v>
      </c>
    </row>
    <row r="30" spans="1:5" ht="13.5">
      <c r="A30" s="2">
        <v>3</v>
      </c>
      <c r="B30" s="2" t="s">
        <v>65</v>
      </c>
      <c r="C30" s="2" t="s">
        <v>66</v>
      </c>
      <c r="D30" s="2">
        <v>15</v>
      </c>
      <c r="E30" s="2" t="s">
        <v>67</v>
      </c>
    </row>
    <row r="31" spans="1:5" ht="13.5">
      <c r="A31" s="2">
        <v>4</v>
      </c>
      <c r="B31" s="2" t="s">
        <v>68</v>
      </c>
      <c r="C31" s="2" t="s">
        <v>69</v>
      </c>
      <c r="D31" s="2">
        <v>1500</v>
      </c>
      <c r="E31" s="2" t="s">
        <v>70</v>
      </c>
    </row>
    <row r="32" spans="1:5" ht="27">
      <c r="A32" s="2">
        <v>5</v>
      </c>
      <c r="B32" s="2" t="s">
        <v>71</v>
      </c>
      <c r="C32" s="2" t="s">
        <v>72</v>
      </c>
      <c r="D32" s="2">
        <f>D28*D29+9.8*D30*D31</f>
        <v>1920500</v>
      </c>
      <c r="E32" s="2" t="s">
        <v>73</v>
      </c>
    </row>
    <row r="33" spans="1:5" ht="13.5">
      <c r="A33" s="2">
        <v>6</v>
      </c>
      <c r="B33" s="8" t="s">
        <v>76</v>
      </c>
      <c r="C33" s="8" t="s">
        <v>77</v>
      </c>
      <c r="D33" s="8">
        <v>700</v>
      </c>
      <c r="E33" s="8" t="s">
        <v>74</v>
      </c>
    </row>
    <row r="34" spans="1:5" ht="13.5">
      <c r="A34" s="2">
        <v>7</v>
      </c>
      <c r="B34" s="8" t="s">
        <v>78</v>
      </c>
      <c r="C34" s="8" t="s">
        <v>79</v>
      </c>
      <c r="D34" s="4">
        <v>2</v>
      </c>
      <c r="E34" s="8" t="s">
        <v>81</v>
      </c>
    </row>
    <row r="35" spans="1:5" ht="27">
      <c r="A35" s="2">
        <v>8</v>
      </c>
      <c r="B35" s="2" t="s">
        <v>80</v>
      </c>
      <c r="C35" s="2" t="s">
        <v>83</v>
      </c>
      <c r="D35" s="4">
        <f>D32/(D33*D34)</f>
        <v>1371.7857142857142</v>
      </c>
      <c r="E35" s="2" t="s">
        <v>82</v>
      </c>
    </row>
    <row r="36" spans="1:5" ht="13.5">
      <c r="A36" s="2">
        <v>9</v>
      </c>
      <c r="B36" s="2" t="s">
        <v>84</v>
      </c>
      <c r="C36" s="2" t="s">
        <v>85</v>
      </c>
      <c r="D36" s="4">
        <v>24077</v>
      </c>
      <c r="E36" s="2" t="s">
        <v>82</v>
      </c>
    </row>
    <row r="37" spans="1:5" ht="13.5">
      <c r="A37" s="2">
        <v>10</v>
      </c>
      <c r="B37" s="2" t="s">
        <v>75</v>
      </c>
      <c r="C37" s="2" t="s">
        <v>86</v>
      </c>
      <c r="D37" s="9">
        <f>D36/D35</f>
        <v>17.55157511064827</v>
      </c>
      <c r="E37" s="2"/>
    </row>
  </sheetData>
  <mergeCells count="2">
    <mergeCell ref="B10:B11"/>
    <mergeCell ref="A10:A11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小森谷　進</dc:creator>
  <cp:keywords/>
  <dc:description/>
  <cp:lastModifiedBy>小森谷　進</cp:lastModifiedBy>
  <dcterms:created xsi:type="dcterms:W3CDTF">2012-09-29T10:59:04Z</dcterms:created>
  <dcterms:modified xsi:type="dcterms:W3CDTF">2012-11-03T04:46:21Z</dcterms:modified>
  <cp:category/>
  <cp:version/>
  <cp:contentType/>
  <cp:contentStatus/>
</cp:coreProperties>
</file>